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51" documentId="8_{6200D62A-DBC6-43A1-B84B-98C8263DF045}" xr6:coauthVersionLast="44" xr6:coauthVersionMax="44" xr10:uidLastSave="{07040A92-3253-473D-B434-6660DDDA09D1}"/>
  <bookViews>
    <workbookView xWindow="-108" yWindow="-108" windowWidth="23256" windowHeight="12576" firstSheet="1" activeTab="1" xr2:uid="{00000000-000D-0000-FFFF-FFFF00000000}"/>
  </bookViews>
  <sheets>
    <sheet name="定数" sheetId="29" state="hidden" r:id="rId1"/>
    <sheet name="EURJPY" sheetId="33" r:id="rId2"/>
    <sheet name="画像" sheetId="26" r:id="rId3"/>
    <sheet name="検証シート　FIB1.5" sheetId="32" r:id="rId4"/>
    <sheet name="検証シート　FIB2.0" sheetId="31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76" i="33" l="1"/>
  <c r="M75" i="33"/>
  <c r="M74" i="33"/>
  <c r="R74" i="33" s="1"/>
  <c r="T78" i="33"/>
  <c r="T77" i="33"/>
  <c r="R77" i="33" s="1"/>
  <c r="T75" i="33"/>
  <c r="T74" i="33"/>
  <c r="R75" i="32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M86" i="33"/>
  <c r="K86" i="33"/>
  <c r="V85" i="33"/>
  <c r="T85" i="33"/>
  <c r="W85" i="33" s="1"/>
  <c r="K85" i="33"/>
  <c r="M85" i="33" s="1"/>
  <c r="V84" i="33"/>
  <c r="T84" i="33"/>
  <c r="W84" i="33" s="1"/>
  <c r="K84" i="33"/>
  <c r="M84" i="33" s="1"/>
  <c r="V83" i="33"/>
  <c r="T83" i="33"/>
  <c r="W83" i="33" s="1"/>
  <c r="V82" i="33"/>
  <c r="T82" i="33"/>
  <c r="W82" i="33" s="1"/>
  <c r="M82" i="33"/>
  <c r="V81" i="33"/>
  <c r="T81" i="33"/>
  <c r="W81" i="33" s="1"/>
  <c r="V80" i="33"/>
  <c r="T80" i="33"/>
  <c r="W80" i="33" s="1"/>
  <c r="K80" i="33"/>
  <c r="M80" i="33" s="1"/>
  <c r="V79" i="33"/>
  <c r="T79" i="33"/>
  <c r="W79" i="33" s="1"/>
  <c r="M79" i="33"/>
  <c r="K79" i="33"/>
  <c r="V78" i="33"/>
  <c r="V77" i="33"/>
  <c r="W77" i="33"/>
  <c r="V76" i="33"/>
  <c r="T76" i="33"/>
  <c r="V75" i="33"/>
  <c r="V74" i="33"/>
  <c r="V73" i="33"/>
  <c r="T73" i="33"/>
  <c r="V72" i="33"/>
  <c r="T72" i="33"/>
  <c r="V71" i="33"/>
  <c r="T71" i="33"/>
  <c r="V70" i="33"/>
  <c r="T70" i="33"/>
  <c r="V69" i="33"/>
  <c r="T69" i="33"/>
  <c r="V68" i="33"/>
  <c r="T68" i="33"/>
  <c r="V67" i="33"/>
  <c r="T67" i="33"/>
  <c r="V66" i="33"/>
  <c r="T66" i="33"/>
  <c r="V65" i="33"/>
  <c r="T65" i="33"/>
  <c r="W65" i="33" s="1"/>
  <c r="V64" i="33"/>
  <c r="T64" i="33"/>
  <c r="W64" i="33" s="1"/>
  <c r="M64" i="33"/>
  <c r="K64" i="33"/>
  <c r="V63" i="33"/>
  <c r="T63" i="33"/>
  <c r="W63" i="33" s="1"/>
  <c r="V62" i="33"/>
  <c r="T62" i="33"/>
  <c r="W62" i="33" s="1"/>
  <c r="V61" i="33"/>
  <c r="T61" i="33"/>
  <c r="W61" i="33" s="1"/>
  <c r="V60" i="33"/>
  <c r="T60" i="33"/>
  <c r="W60" i="33" s="1"/>
  <c r="V59" i="33"/>
  <c r="T59" i="33"/>
  <c r="W59" i="33" s="1"/>
  <c r="V58" i="33"/>
  <c r="T58" i="33"/>
  <c r="W58" i="33" s="1"/>
  <c r="V57" i="33"/>
  <c r="T57" i="33"/>
  <c r="W57" i="33" s="1"/>
  <c r="V56" i="33"/>
  <c r="T56" i="33"/>
  <c r="W56" i="33" s="1"/>
  <c r="V55" i="33"/>
  <c r="T55" i="33"/>
  <c r="V54" i="33"/>
  <c r="T54" i="33"/>
  <c r="W54" i="33" s="1"/>
  <c r="V53" i="33"/>
  <c r="T53" i="33"/>
  <c r="V52" i="33"/>
  <c r="T52" i="33"/>
  <c r="W52" i="33" s="1"/>
  <c r="V51" i="33"/>
  <c r="T51" i="33"/>
  <c r="W51" i="33" s="1"/>
  <c r="V50" i="33"/>
  <c r="T50" i="33"/>
  <c r="W50" i="33" s="1"/>
  <c r="V49" i="33"/>
  <c r="T49" i="33"/>
  <c r="W49" i="33" s="1"/>
  <c r="V48" i="33"/>
  <c r="T48" i="33"/>
  <c r="W48" i="33" s="1"/>
  <c r="V47" i="33"/>
  <c r="T47" i="33"/>
  <c r="W47" i="33" s="1"/>
  <c r="V46" i="33"/>
  <c r="T46" i="33"/>
  <c r="W46" i="33" s="1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V39" i="33"/>
  <c r="T39" i="33"/>
  <c r="V38" i="33"/>
  <c r="T38" i="33"/>
  <c r="W38" i="33" s="1"/>
  <c r="V37" i="33"/>
  <c r="T37" i="33"/>
  <c r="W37" i="33" s="1"/>
  <c r="V36" i="33"/>
  <c r="T36" i="33"/>
  <c r="W36" i="33" s="1"/>
  <c r="V35" i="33"/>
  <c r="T35" i="33"/>
  <c r="W35" i="33" s="1"/>
  <c r="V34" i="33"/>
  <c r="T34" i="33"/>
  <c r="W34" i="33" s="1"/>
  <c r="V33" i="33"/>
  <c r="T33" i="33"/>
  <c r="W33" i="33" s="1"/>
  <c r="V32" i="33"/>
  <c r="T32" i="33"/>
  <c r="W32" i="33" s="1"/>
  <c r="V31" i="33"/>
  <c r="T31" i="33"/>
  <c r="W31" i="33" s="1"/>
  <c r="V30" i="33"/>
  <c r="T30" i="33"/>
  <c r="W30" i="33" s="1"/>
  <c r="V29" i="33"/>
  <c r="T29" i="33"/>
  <c r="W29" i="33" s="1"/>
  <c r="V28" i="33"/>
  <c r="T28" i="33"/>
  <c r="W28" i="33" s="1"/>
  <c r="V27" i="33"/>
  <c r="T27" i="33"/>
  <c r="W27" i="33" s="1"/>
  <c r="V26" i="33"/>
  <c r="T26" i="33"/>
  <c r="W26" i="33" s="1"/>
  <c r="V25" i="33"/>
  <c r="T25" i="33"/>
  <c r="W25" i="33" s="1"/>
  <c r="V24" i="33"/>
  <c r="T24" i="33"/>
  <c r="W24" i="33" s="1"/>
  <c r="V23" i="33"/>
  <c r="T23" i="33"/>
  <c r="W23" i="33" s="1"/>
  <c r="T22" i="33"/>
  <c r="V22" i="33" s="1"/>
  <c r="T21" i="33"/>
  <c r="T20" i="33"/>
  <c r="T19" i="33"/>
  <c r="W19" i="33" s="1"/>
  <c r="T18" i="33"/>
  <c r="W18" i="33" s="1"/>
  <c r="T17" i="33"/>
  <c r="W17" i="33" s="1"/>
  <c r="T16" i="33"/>
  <c r="W16" i="33" s="1"/>
  <c r="T15" i="33"/>
  <c r="W15" i="33" s="1"/>
  <c r="T14" i="33"/>
  <c r="T13" i="33"/>
  <c r="W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W104" i="32"/>
  <c r="V104" i="32"/>
  <c r="T104" i="32"/>
  <c r="R104" i="32"/>
  <c r="C105" i="32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W102" i="32"/>
  <c r="V102" i="32"/>
  <c r="T102" i="32"/>
  <c r="R102" i="32"/>
  <c r="C103" i="32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W99" i="32"/>
  <c r="V99" i="32"/>
  <c r="T99" i="32"/>
  <c r="R99" i="32"/>
  <c r="C100" i="32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W97" i="32"/>
  <c r="V97" i="32"/>
  <c r="T97" i="32"/>
  <c r="R97" i="32"/>
  <c r="C98" i="32" s="1"/>
  <c r="X98" i="32" s="1"/>
  <c r="Y98" i="32" s="1"/>
  <c r="M97" i="32"/>
  <c r="K97" i="32"/>
  <c r="V96" i="32"/>
  <c r="T96" i="32"/>
  <c r="W96" i="32" s="1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W94" i="32"/>
  <c r="V94" i="32"/>
  <c r="T94" i="32"/>
  <c r="R94" i="32"/>
  <c r="C95" i="32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W91" i="32"/>
  <c r="V91" i="32"/>
  <c r="T91" i="32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W89" i="32"/>
  <c r="V89" i="32"/>
  <c r="T89" i="32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W86" i="32"/>
  <c r="V86" i="32"/>
  <c r="T86" i="32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W81" i="32"/>
  <c r="V81" i="32"/>
  <c r="T81" i="32"/>
  <c r="R81" i="32"/>
  <c r="C82" i="32"/>
  <c r="X82" i="32" s="1"/>
  <c r="Y82" i="32" s="1"/>
  <c r="M81" i="32"/>
  <c r="K81" i="32"/>
  <c r="W80" i="32"/>
  <c r="V80" i="32"/>
  <c r="T80" i="32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/>
  <c r="X77" i="32" s="1"/>
  <c r="Y77" i="32" s="1"/>
  <c r="M76" i="32"/>
  <c r="K76" i="32"/>
  <c r="W75" i="32"/>
  <c r="V75" i="32"/>
  <c r="T75" i="32"/>
  <c r="C76" i="32"/>
  <c r="X76" i="32" s="1"/>
  <c r="Y76" i="32" s="1"/>
  <c r="M75" i="32"/>
  <c r="K75" i="32"/>
  <c r="X75" i="32"/>
  <c r="Y75" i="32" s="1"/>
  <c r="V74" i="32"/>
  <c r="T74" i="32"/>
  <c r="W74" i="32" s="1"/>
  <c r="R74" i="32"/>
  <c r="C75" i="32" s="1"/>
  <c r="M74" i="32"/>
  <c r="K74" i="32"/>
  <c r="W73" i="32"/>
  <c r="V73" i="32"/>
  <c r="T73" i="32"/>
  <c r="R73" i="32"/>
  <c r="C74" i="32"/>
  <c r="X74" i="32" s="1"/>
  <c r="Y74" i="32" s="1"/>
  <c r="M73" i="32"/>
  <c r="K73" i="32"/>
  <c r="W72" i="32"/>
  <c r="V72" i="32"/>
  <c r="T72" i="32"/>
  <c r="R72" i="32"/>
  <c r="C73" i="32"/>
  <c r="X73" i="32" s="1"/>
  <c r="Y73" i="32" s="1"/>
  <c r="M72" i="32"/>
  <c r="K72" i="32"/>
  <c r="V71" i="32"/>
  <c r="T71" i="32"/>
  <c r="W71" i="32" s="1"/>
  <c r="R71" i="32"/>
  <c r="C72" i="32"/>
  <c r="X72" i="32" s="1"/>
  <c r="Y72" i="32" s="1"/>
  <c r="M71" i="32"/>
  <c r="K71" i="32"/>
  <c r="W70" i="32"/>
  <c r="V70" i="32"/>
  <c r="T70" i="32"/>
  <c r="R70" i="32"/>
  <c r="C71" i="32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/>
  <c r="X69" i="32" s="1"/>
  <c r="Y69" i="32" s="1"/>
  <c r="M68" i="32"/>
  <c r="K68" i="32"/>
  <c r="W67" i="32"/>
  <c r="V67" i="32"/>
  <c r="T67" i="32"/>
  <c r="R67" i="32"/>
  <c r="C68" i="32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W65" i="32"/>
  <c r="V65" i="32"/>
  <c r="T65" i="32"/>
  <c r="R65" i="32"/>
  <c r="C66" i="32"/>
  <c r="X66" i="32" s="1"/>
  <c r="Y66" i="32" s="1"/>
  <c r="M65" i="32"/>
  <c r="K65" i="32"/>
  <c r="W64" i="32"/>
  <c r="V64" i="32"/>
  <c r="T64" i="32"/>
  <c r="R64" i="32"/>
  <c r="C65" i="32"/>
  <c r="X65" i="32" s="1"/>
  <c r="Y65" i="32"/>
  <c r="M64" i="32"/>
  <c r="K64" i="32"/>
  <c r="V63" i="32"/>
  <c r="T63" i="32"/>
  <c r="W63" i="32" s="1"/>
  <c r="R63" i="32"/>
  <c r="C64" i="32"/>
  <c r="X64" i="32" s="1"/>
  <c r="Y64" i="32" s="1"/>
  <c r="M63" i="32"/>
  <c r="K63" i="32"/>
  <c r="W62" i="32"/>
  <c r="V62" i="32"/>
  <c r="T62" i="32"/>
  <c r="R62" i="32"/>
  <c r="C63" i="32"/>
  <c r="X63" i="32" s="1"/>
  <c r="Y63" i="32"/>
  <c r="M62" i="32"/>
  <c r="K62" i="32"/>
  <c r="V61" i="32"/>
  <c r="T61" i="32"/>
  <c r="W61" i="32" s="1"/>
  <c r="R61" i="32"/>
  <c r="C62" i="32" s="1"/>
  <c r="X62" i="32" s="1"/>
  <c r="Y62" i="32" s="1"/>
  <c r="M61" i="32"/>
  <c r="K61" i="32"/>
  <c r="V60" i="32"/>
  <c r="T60" i="32"/>
  <c r="W60" i="32" s="1"/>
  <c r="R60" i="32"/>
  <c r="C61" i="32"/>
  <c r="X61" i="32" s="1"/>
  <c r="Y61" i="32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C59" i="32" s="1"/>
  <c r="X59" i="32" s="1"/>
  <c r="Y59" i="32" s="1"/>
  <c r="M58" i="32"/>
  <c r="K58" i="32"/>
  <c r="W57" i="32"/>
  <c r="V57" i="32"/>
  <c r="T57" i="32"/>
  <c r="R57" i="32"/>
  <c r="C58" i="32"/>
  <c r="X58" i="32" s="1"/>
  <c r="Y58" i="32" s="1"/>
  <c r="M57" i="32"/>
  <c r="K57" i="32"/>
  <c r="W56" i="32"/>
  <c r="V56" i="32"/>
  <c r="T56" i="32"/>
  <c r="R56" i="32"/>
  <c r="C57" i="32"/>
  <c r="X57" i="32" s="1"/>
  <c r="Y57" i="32"/>
  <c r="M56" i="32"/>
  <c r="K56" i="32"/>
  <c r="V55" i="32"/>
  <c r="T55" i="32"/>
  <c r="W55" i="32" s="1"/>
  <c r="R55" i="32"/>
  <c r="C56" i="32"/>
  <c r="X56" i="32" s="1"/>
  <c r="Y56" i="32" s="1"/>
  <c r="M55" i="32"/>
  <c r="K55" i="32"/>
  <c r="W54" i="32"/>
  <c r="V54" i="32"/>
  <c r="T54" i="32"/>
  <c r="R54" i="32"/>
  <c r="C55" i="32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/>
  <c r="X53" i="32" s="1"/>
  <c r="Y53" i="32"/>
  <c r="M52" i="32"/>
  <c r="K52" i="32"/>
  <c r="W51" i="32"/>
  <c r="V51" i="32"/>
  <c r="T51" i="32"/>
  <c r="R51" i="32"/>
  <c r="C52" i="32"/>
  <c r="X52" i="32" s="1"/>
  <c r="Y52" i="32" s="1"/>
  <c r="M51" i="32"/>
  <c r="K51" i="32"/>
  <c r="C51" i="32"/>
  <c r="X51" i="32" s="1"/>
  <c r="Y51" i="32" s="1"/>
  <c r="V50" i="32"/>
  <c r="T50" i="32"/>
  <c r="W50" i="32" s="1"/>
  <c r="R50" i="32"/>
  <c r="M50" i="32"/>
  <c r="K50" i="32"/>
  <c r="W49" i="32"/>
  <c r="V49" i="32"/>
  <c r="T49" i="32"/>
  <c r="R49" i="32"/>
  <c r="C50" i="32"/>
  <c r="X50" i="32" s="1"/>
  <c r="Y50" i="32" s="1"/>
  <c r="M49" i="32"/>
  <c r="K49" i="32"/>
  <c r="W48" i="32"/>
  <c r="V48" i="32"/>
  <c r="T48" i="32"/>
  <c r="R48" i="32"/>
  <c r="C49" i="32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/>
  <c r="X47" i="32" s="1"/>
  <c r="Y47" i="32"/>
  <c r="M46" i="32"/>
  <c r="K46" i="32"/>
  <c r="X46" i="32"/>
  <c r="Y46" i="32" s="1"/>
  <c r="V45" i="32"/>
  <c r="T45" i="32"/>
  <c r="W45" i="32" s="1"/>
  <c r="R45" i="32"/>
  <c r="C46" i="32" s="1"/>
  <c r="M45" i="32"/>
  <c r="K45" i="32"/>
  <c r="V44" i="32"/>
  <c r="T44" i="32"/>
  <c r="W44" i="32" s="1"/>
  <c r="R44" i="32"/>
  <c r="C45" i="32"/>
  <c r="X45" i="32" s="1"/>
  <c r="Y45" i="32" s="1"/>
  <c r="M44" i="32"/>
  <c r="K44" i="32"/>
  <c r="W43" i="32"/>
  <c r="V43" i="32"/>
  <c r="T43" i="32"/>
  <c r="R43" i="32"/>
  <c r="C44" i="32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W40" i="32"/>
  <c r="V40" i="32"/>
  <c r="T40" i="32"/>
  <c r="R40" i="32"/>
  <c r="C41" i="32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W38" i="32"/>
  <c r="V38" i="32"/>
  <c r="T38" i="32"/>
  <c r="R38" i="32"/>
  <c r="C39" i="32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/>
  <c r="X37" i="32"/>
  <c r="Y37" i="32" s="1"/>
  <c r="M36" i="32"/>
  <c r="K36" i="32"/>
  <c r="V35" i="32"/>
  <c r="T35" i="32"/>
  <c r="W35" i="32" s="1"/>
  <c r="R35" i="32"/>
  <c r="C36" i="32"/>
  <c r="X36" i="32" s="1"/>
  <c r="Y36" i="32"/>
  <c r="M35" i="32"/>
  <c r="K35" i="32"/>
  <c r="C35" i="32"/>
  <c r="X35" i="32" s="1"/>
  <c r="Y35" i="32" s="1"/>
  <c r="V34" i="32"/>
  <c r="T34" i="32"/>
  <c r="W34" i="32" s="1"/>
  <c r="R34" i="32"/>
  <c r="M34" i="32"/>
  <c r="K34" i="32"/>
  <c r="W33" i="32"/>
  <c r="V33" i="32"/>
  <c r="T33" i="32"/>
  <c r="R33" i="32"/>
  <c r="C34" i="32"/>
  <c r="X34" i="32" s="1"/>
  <c r="Y34" i="32" s="1"/>
  <c r="M33" i="32"/>
  <c r="K33" i="32"/>
  <c r="W32" i="32"/>
  <c r="V32" i="32"/>
  <c r="T32" i="32"/>
  <c r="R32" i="32"/>
  <c r="C33" i="32"/>
  <c r="X33" i="32"/>
  <c r="Y33" i="32" s="1"/>
  <c r="M32" i="32"/>
  <c r="K32" i="32"/>
  <c r="V31" i="32"/>
  <c r="T31" i="32"/>
  <c r="W31" i="32"/>
  <c r="R31" i="32"/>
  <c r="C32" i="32"/>
  <c r="X32" i="32"/>
  <c r="Y32" i="32" s="1"/>
  <c r="M31" i="32"/>
  <c r="K31" i="32"/>
  <c r="V30" i="32"/>
  <c r="T30" i="32"/>
  <c r="W30" i="32" s="1"/>
  <c r="R30" i="32"/>
  <c r="C31" i="32"/>
  <c r="X31" i="32"/>
  <c r="Y31" i="32" s="1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/>
  <c r="R28" i="32"/>
  <c r="C29" i="32"/>
  <c r="X29" i="32"/>
  <c r="Y29" i="32" s="1"/>
  <c r="M28" i="32"/>
  <c r="K28" i="32"/>
  <c r="V27" i="32"/>
  <c r="T27" i="32"/>
  <c r="W27" i="32" s="1"/>
  <c r="R27" i="32"/>
  <c r="C28" i="32"/>
  <c r="X28" i="32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/>
  <c r="X26" i="32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/>
  <c r="X24" i="32"/>
  <c r="Y24" i="32" s="1"/>
  <c r="M23" i="32"/>
  <c r="K23" i="32"/>
  <c r="T22" i="32"/>
  <c r="V22" i="32" s="1"/>
  <c r="R22" i="32"/>
  <c r="C23" i="32"/>
  <c r="X23" i="32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/>
  <c r="M20" i="32"/>
  <c r="K20" i="32"/>
  <c r="W19" i="32"/>
  <c r="T19" i="32"/>
  <c r="V19" i="32"/>
  <c r="R19" i="32"/>
  <c r="C20" i="32" s="1"/>
  <c r="X20" i="32" s="1"/>
  <c r="Y20" i="32" s="1"/>
  <c r="M19" i="32"/>
  <c r="K19" i="32"/>
  <c r="C19" i="32"/>
  <c r="X19" i="32" s="1"/>
  <c r="Y19" i="32" s="1"/>
  <c r="T18" i="32"/>
  <c r="W18" i="32" s="1"/>
  <c r="R18" i="32"/>
  <c r="M18" i="32"/>
  <c r="K18" i="32"/>
  <c r="W17" i="32"/>
  <c r="V17" i="32"/>
  <c r="T17" i="32"/>
  <c r="R17" i="32"/>
  <c r="C18" i="32"/>
  <c r="X18" i="32" s="1"/>
  <c r="Y18" i="32" s="1"/>
  <c r="M17" i="32"/>
  <c r="K17" i="32"/>
  <c r="T16" i="32"/>
  <c r="W16" i="32" s="1"/>
  <c r="R16" i="32"/>
  <c r="C17" i="32" s="1"/>
  <c r="X17" i="32" s="1"/>
  <c r="Y17" i="32" s="1"/>
  <c r="M16" i="32"/>
  <c r="K16" i="32"/>
  <c r="T15" i="32"/>
  <c r="V15" i="32"/>
  <c r="R15" i="32"/>
  <c r="C16" i="32"/>
  <c r="X16" i="32"/>
  <c r="Y16" i="32" s="1"/>
  <c r="M15" i="32"/>
  <c r="K15" i="32"/>
  <c r="T14" i="32"/>
  <c r="V14" i="32" s="1"/>
  <c r="W14" i="32"/>
  <c r="R14" i="32"/>
  <c r="C15" i="32"/>
  <c r="X15" i="32"/>
  <c r="Y15" i="32" s="1"/>
  <c r="M14" i="32"/>
  <c r="K14" i="32"/>
  <c r="T13" i="32"/>
  <c r="W13" i="32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W11" i="32"/>
  <c r="T11" i="32"/>
  <c r="V11" i="32"/>
  <c r="R11" i="32"/>
  <c r="C12" i="32" s="1"/>
  <c r="X12" i="32" s="1"/>
  <c r="Y12" i="32"/>
  <c r="M11" i="32"/>
  <c r="K11" i="32"/>
  <c r="W10" i="32"/>
  <c r="T10" i="32"/>
  <c r="V10" i="32"/>
  <c r="R10" i="32"/>
  <c r="C11" i="32" s="1"/>
  <c r="X11" i="32" s="1"/>
  <c r="Y11" i="32" s="1"/>
  <c r="M10" i="32"/>
  <c r="K10" i="32"/>
  <c r="T9" i="32"/>
  <c r="C9" i="32"/>
  <c r="K9" i="32"/>
  <c r="M9" i="32" s="1"/>
  <c r="C11" i="31"/>
  <c r="X11" i="31"/>
  <c r="Y11" i="31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/>
  <c r="R106" i="31"/>
  <c r="C107" i="31" s="1"/>
  <c r="X107" i="31" s="1"/>
  <c r="Y107" i="3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W104" i="31"/>
  <c r="V104" i="31"/>
  <c r="T104" i="3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W100" i="31"/>
  <c r="V100" i="31"/>
  <c r="T100" i="31"/>
  <c r="R100" i="31"/>
  <c r="C101" i="31" s="1"/>
  <c r="X101" i="31" s="1"/>
  <c r="Y101" i="3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/>
  <c r="R98" i="31"/>
  <c r="C99" i="31" s="1"/>
  <c r="X99" i="31" s="1"/>
  <c r="Y99" i="3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W92" i="31"/>
  <c r="V92" i="31"/>
  <c r="T92" i="3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/>
  <c r="M82" i="31"/>
  <c r="K82" i="31"/>
  <c r="V81" i="31"/>
  <c r="T81" i="31"/>
  <c r="W81" i="31"/>
  <c r="R81" i="31"/>
  <c r="C82" i="31" s="1"/>
  <c r="X82" i="31" s="1"/>
  <c r="Y82" i="31" s="1"/>
  <c r="M81" i="31"/>
  <c r="K81" i="31"/>
  <c r="W80" i="31"/>
  <c r="V80" i="31"/>
  <c r="T80" i="3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C79" i="31"/>
  <c r="X79" i="31" s="1"/>
  <c r="Y79" i="31" s="1"/>
  <c r="V78" i="31"/>
  <c r="T78" i="31"/>
  <c r="W78" i="31"/>
  <c r="R78" i="31"/>
  <c r="M78" i="31"/>
  <c r="K78" i="31"/>
  <c r="V77" i="31"/>
  <c r="T77" i="31"/>
  <c r="W77" i="31" s="1"/>
  <c r="R77" i="31"/>
  <c r="C78" i="31" s="1"/>
  <c r="X78" i="31" s="1"/>
  <c r="Y78" i="31" s="1"/>
  <c r="M77" i="31"/>
  <c r="K77" i="31"/>
  <c r="W76" i="31"/>
  <c r="V76" i="31"/>
  <c r="T76" i="31"/>
  <c r="R76" i="31"/>
  <c r="C77" i="31" s="1"/>
  <c r="X77" i="31" s="1"/>
  <c r="Y77" i="3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/>
  <c r="M74" i="31"/>
  <c r="K74" i="31"/>
  <c r="V73" i="31"/>
  <c r="T73" i="31"/>
  <c r="W73" i="31"/>
  <c r="R73" i="31"/>
  <c r="C74" i="31" s="1"/>
  <c r="X74" i="31" s="1"/>
  <c r="Y74" i="31" s="1"/>
  <c r="M73" i="31"/>
  <c r="K73" i="31"/>
  <c r="W72" i="31"/>
  <c r="V72" i="31"/>
  <c r="T72" i="31"/>
  <c r="R72" i="31"/>
  <c r="C73" i="31" s="1"/>
  <c r="X73" i="31" s="1"/>
  <c r="Y73" i="3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W64" i="31"/>
  <c r="V64" i="31"/>
  <c r="T64" i="3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W62" i="31"/>
  <c r="V62" i="31"/>
  <c r="T62" i="31"/>
  <c r="R62" i="31"/>
  <c r="C63" i="31" s="1"/>
  <c r="X63" i="31" s="1"/>
  <c r="Y63" i="3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/>
  <c r="M58" i="31"/>
  <c r="K58" i="31"/>
  <c r="V57" i="31"/>
  <c r="T57" i="31"/>
  <c r="W57" i="31"/>
  <c r="R57" i="31"/>
  <c r="C58" i="31" s="1"/>
  <c r="X58" i="31" s="1"/>
  <c r="Y58" i="31" s="1"/>
  <c r="M57" i="31"/>
  <c r="K57" i="31"/>
  <c r="W56" i="31"/>
  <c r="V56" i="31"/>
  <c r="T56" i="31"/>
  <c r="R56" i="31"/>
  <c r="C57" i="31" s="1"/>
  <c r="X57" i="31" s="1"/>
  <c r="Y57" i="31" s="1"/>
  <c r="M56" i="31"/>
  <c r="K56" i="31"/>
  <c r="V55" i="31"/>
  <c r="T55" i="31"/>
  <c r="W55" i="31"/>
  <c r="R55" i="31"/>
  <c r="C56" i="31" s="1"/>
  <c r="X56" i="31" s="1"/>
  <c r="Y56" i="31" s="1"/>
  <c r="M55" i="31"/>
  <c r="K55" i="31"/>
  <c r="W54" i="31"/>
  <c r="V54" i="31"/>
  <c r="T54" i="31"/>
  <c r="R54" i="31"/>
  <c r="C55" i="31" s="1"/>
  <c r="X55" i="31" s="1"/>
  <c r="Y55" i="3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/>
  <c r="R52" i="31"/>
  <c r="C53" i="31" s="1"/>
  <c r="X53" i="31" s="1"/>
  <c r="Y53" i="3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/>
  <c r="M50" i="31"/>
  <c r="K50" i="31"/>
  <c r="V49" i="31"/>
  <c r="T49" i="31"/>
  <c r="W49" i="31"/>
  <c r="R49" i="31"/>
  <c r="C50" i="31" s="1"/>
  <c r="X50" i="31" s="1"/>
  <c r="Y50" i="31" s="1"/>
  <c r="M49" i="31"/>
  <c r="K49" i="31"/>
  <c r="W48" i="31"/>
  <c r="V48" i="31"/>
  <c r="T48" i="31"/>
  <c r="R48" i="31"/>
  <c r="C49" i="31" s="1"/>
  <c r="X49" i="31" s="1"/>
  <c r="Y49" i="31"/>
  <c r="M48" i="31"/>
  <c r="K48" i="31"/>
  <c r="V47" i="31"/>
  <c r="T47" i="31"/>
  <c r="W47" i="3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/>
  <c r="R44" i="31"/>
  <c r="C45" i="31" s="1"/>
  <c r="X45" i="31" s="1"/>
  <c r="Y45" i="3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/>
  <c r="R42" i="31"/>
  <c r="C43" i="31" s="1"/>
  <c r="X43" i="31" s="1"/>
  <c r="Y43" i="31"/>
  <c r="M42" i="31"/>
  <c r="K42" i="31"/>
  <c r="V41" i="31"/>
  <c r="T41" i="31"/>
  <c r="W41" i="31"/>
  <c r="R41" i="31"/>
  <c r="C42" i="31" s="1"/>
  <c r="X42" i="31" s="1"/>
  <c r="Y42" i="31" s="1"/>
  <c r="M41" i="31"/>
  <c r="K41" i="31"/>
  <c r="W40" i="31"/>
  <c r="V40" i="31"/>
  <c r="T40" i="31"/>
  <c r="R40" i="31"/>
  <c r="C41" i="31" s="1"/>
  <c r="X41" i="31" s="1"/>
  <c r="Y41" i="31" s="1"/>
  <c r="M40" i="31"/>
  <c r="K40" i="31"/>
  <c r="V39" i="31"/>
  <c r="T39" i="31"/>
  <c r="W39" i="31"/>
  <c r="R39" i="31"/>
  <c r="C40" i="31" s="1"/>
  <c r="X40" i="31" s="1"/>
  <c r="Y40" i="31" s="1"/>
  <c r="M39" i="31"/>
  <c r="K39" i="31"/>
  <c r="W38" i="31"/>
  <c r="V38" i="31"/>
  <c r="T38" i="3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/>
  <c r="R33" i="31"/>
  <c r="C34" i="31" s="1"/>
  <c r="X34" i="31" s="1"/>
  <c r="Y34" i="31" s="1"/>
  <c r="M33" i="31"/>
  <c r="K33" i="31"/>
  <c r="W32" i="31"/>
  <c r="V32" i="31"/>
  <c r="T32" i="31"/>
  <c r="R32" i="31"/>
  <c r="C33" i="31" s="1"/>
  <c r="X33" i="31" s="1"/>
  <c r="Y33" i="3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 s="1"/>
  <c r="X26" i="31" s="1"/>
  <c r="Y26" i="31" s="1"/>
  <c r="M25" i="31"/>
  <c r="K25" i="31"/>
  <c r="W24" i="31"/>
  <c r="V24" i="31"/>
  <c r="T24" i="31"/>
  <c r="R24" i="31"/>
  <c r="C25" i="31" s="1"/>
  <c r="X25" i="31" s="1"/>
  <c r="Y25" i="3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R22" i="31"/>
  <c r="C23" i="31"/>
  <c r="X23" i="31" s="1"/>
  <c r="Y23" i="31" s="1"/>
  <c r="M22" i="31"/>
  <c r="K22" i="31"/>
  <c r="W21" i="31"/>
  <c r="V21" i="31"/>
  <c r="T21" i="31"/>
  <c r="R21" i="31"/>
  <c r="C22" i="31"/>
  <c r="X22" i="31" s="1"/>
  <c r="Y22" i="31" s="1"/>
  <c r="M21" i="31"/>
  <c r="K21" i="31"/>
  <c r="T20" i="31"/>
  <c r="R20" i="31"/>
  <c r="C21" i="31"/>
  <c r="X21" i="31" s="1"/>
  <c r="Y21" i="31" s="1"/>
  <c r="M20" i="31"/>
  <c r="K20" i="31"/>
  <c r="T19" i="31"/>
  <c r="W19" i="31" s="1"/>
  <c r="R19" i="31"/>
  <c r="C20" i="31"/>
  <c r="X20" i="31" s="1"/>
  <c r="Y20" i="31" s="1"/>
  <c r="M19" i="31"/>
  <c r="K19" i="31"/>
  <c r="T18" i="31"/>
  <c r="R18" i="31"/>
  <c r="C19" i="31"/>
  <c r="X19" i="31" s="1"/>
  <c r="Y19" i="31" s="1"/>
  <c r="M18" i="31"/>
  <c r="K18" i="31"/>
  <c r="T17" i="31"/>
  <c r="W17" i="31"/>
  <c r="R17" i="31"/>
  <c r="C18" i="31"/>
  <c r="X18" i="31"/>
  <c r="Y18" i="31" s="1"/>
  <c r="M17" i="31"/>
  <c r="K17" i="31"/>
  <c r="T16" i="31"/>
  <c r="R16" i="31"/>
  <c r="C17" i="31"/>
  <c r="X17" i="31"/>
  <c r="Y17" i="31" s="1"/>
  <c r="M16" i="31"/>
  <c r="K16" i="31"/>
  <c r="T15" i="31"/>
  <c r="W15" i="31"/>
  <c r="R15" i="31"/>
  <c r="M15" i="31"/>
  <c r="K15" i="31"/>
  <c r="T14" i="31"/>
  <c r="W14" i="31" s="1"/>
  <c r="R14" i="31"/>
  <c r="C15" i="31"/>
  <c r="M14" i="31"/>
  <c r="K14" i="31"/>
  <c r="W13" i="31"/>
  <c r="T13" i="31"/>
  <c r="V13" i="31" s="1"/>
  <c r="R13" i="31"/>
  <c r="C14" i="31" s="1"/>
  <c r="X14" i="31" s="1"/>
  <c r="Y14" i="31" s="1"/>
  <c r="M13" i="31"/>
  <c r="K13" i="31"/>
  <c r="T12" i="31"/>
  <c r="V12" i="31" s="1"/>
  <c r="W12" i="31"/>
  <c r="R12" i="31"/>
  <c r="C13" i="31"/>
  <c r="M12" i="31"/>
  <c r="K12" i="31"/>
  <c r="T11" i="31"/>
  <c r="W11" i="31" s="1"/>
  <c r="R11" i="31"/>
  <c r="C12" i="31"/>
  <c r="X12" i="31" s="1"/>
  <c r="Y12" i="31" s="1"/>
  <c r="M11" i="31"/>
  <c r="K11" i="31"/>
  <c r="T10" i="31"/>
  <c r="R10" i="31"/>
  <c r="M10" i="31"/>
  <c r="K10" i="31"/>
  <c r="T9" i="31"/>
  <c r="H4" i="31" s="1"/>
  <c r="R9" i="31"/>
  <c r="C9" i="31"/>
  <c r="K9" i="31" s="1"/>
  <c r="M9" i="31" s="1"/>
  <c r="R10" i="17"/>
  <c r="T10" i="17"/>
  <c r="R11" i="17"/>
  <c r="T11" i="17"/>
  <c r="R12" i="17"/>
  <c r="C13" i="17" s="1"/>
  <c r="T12" i="17"/>
  <c r="R13" i="17"/>
  <c r="C14" i="17" s="1"/>
  <c r="T13" i="17"/>
  <c r="R14" i="17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C22" i="17" s="1"/>
  <c r="T21" i="17"/>
  <c r="R22" i="17"/>
  <c r="T22" i="17"/>
  <c r="R23" i="17"/>
  <c r="T23" i="17"/>
  <c r="R24" i="17"/>
  <c r="C25" i="17" s="1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C38" i="17" s="1"/>
  <c r="T37" i="17"/>
  <c r="R38" i="17"/>
  <c r="T38" i="17"/>
  <c r="R39" i="17"/>
  <c r="T39" i="17"/>
  <c r="R40" i="17"/>
  <c r="C41" i="17" s="1"/>
  <c r="T40" i="17"/>
  <c r="R41" i="17"/>
  <c r="T41" i="17"/>
  <c r="R42" i="17"/>
  <c r="C43" i="17" s="1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T47" i="17"/>
  <c r="R48" i="17"/>
  <c r="C49" i="17" s="1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C54" i="17" s="1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C70" i="17" s="1"/>
  <c r="T69" i="17"/>
  <c r="R70" i="17"/>
  <c r="T70" i="17"/>
  <c r="R71" i="17"/>
  <c r="T71" i="17"/>
  <c r="R72" i="17"/>
  <c r="C73" i="17" s="1"/>
  <c r="T72" i="17"/>
  <c r="R73" i="17"/>
  <c r="T73" i="17"/>
  <c r="R74" i="17"/>
  <c r="C75" i="17" s="1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 s="1"/>
  <c r="T84" i="17"/>
  <c r="R85" i="17"/>
  <c r="C86" i="17" s="1"/>
  <c r="T85" i="17"/>
  <c r="R86" i="17"/>
  <c r="C87" i="17" s="1"/>
  <c r="T86" i="17"/>
  <c r="R87" i="17"/>
  <c r="C88" i="17"/>
  <c r="T87" i="17"/>
  <c r="R88" i="17"/>
  <c r="C89" i="17"/>
  <c r="T88" i="17"/>
  <c r="R89" i="17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K98" i="17"/>
  <c r="K97" i="17"/>
  <c r="K96" i="17"/>
  <c r="K95" i="17"/>
  <c r="C95" i="17"/>
  <c r="K94" i="17"/>
  <c r="K93" i="17"/>
  <c r="K92" i="17"/>
  <c r="K91" i="17"/>
  <c r="K90" i="17"/>
  <c r="C90" i="17"/>
  <c r="K89" i="17"/>
  <c r="K88" i="17"/>
  <c r="K87" i="17"/>
  <c r="K86" i="17"/>
  <c r="K85" i="17"/>
  <c r="K84" i="17"/>
  <c r="K83" i="17"/>
  <c r="C83" i="17"/>
  <c r="K82" i="17"/>
  <c r="K81" i="17"/>
  <c r="K80" i="17"/>
  <c r="K79" i="17"/>
  <c r="C79" i="17"/>
  <c r="K78" i="17"/>
  <c r="C78" i="17"/>
  <c r="K77" i="17"/>
  <c r="K76" i="17"/>
  <c r="K75" i="17"/>
  <c r="K74" i="17"/>
  <c r="C74" i="17"/>
  <c r="K73" i="17"/>
  <c r="K72" i="17"/>
  <c r="C72" i="17"/>
  <c r="K71" i="17"/>
  <c r="C71" i="17"/>
  <c r="K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K45" i="17"/>
  <c r="K44" i="17"/>
  <c r="C44" i="17"/>
  <c r="K43" i="17"/>
  <c r="K42" i="17"/>
  <c r="C42" i="17"/>
  <c r="K41" i="17"/>
  <c r="K40" i="17"/>
  <c r="C40" i="17"/>
  <c r="K39" i="17"/>
  <c r="C39" i="17"/>
  <c r="K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K21" i="17"/>
  <c r="K20" i="17"/>
  <c r="C20" i="17"/>
  <c r="K19" i="17"/>
  <c r="K18" i="17"/>
  <c r="C18" i="17"/>
  <c r="K17" i="17"/>
  <c r="K16" i="17"/>
  <c r="C16" i="17"/>
  <c r="K15" i="17"/>
  <c r="C15" i="17"/>
  <c r="K14" i="17"/>
  <c r="K13" i="17"/>
  <c r="K12" i="17"/>
  <c r="K11" i="17"/>
  <c r="C11" i="17"/>
  <c r="K10" i="17"/>
  <c r="K9" i="17"/>
  <c r="M9" i="17"/>
  <c r="R9" i="17"/>
  <c r="C10" i="17" s="1"/>
  <c r="L2" i="17"/>
  <c r="V9" i="31"/>
  <c r="V17" i="31"/>
  <c r="W9" i="31"/>
  <c r="V15" i="31"/>
  <c r="T9" i="17"/>
  <c r="H4" i="17"/>
  <c r="W15" i="32"/>
  <c r="V18" i="32"/>
  <c r="V13" i="32"/>
  <c r="V21" i="32"/>
  <c r="C16" i="31"/>
  <c r="X16" i="31" s="1"/>
  <c r="Y16" i="31" s="1"/>
  <c r="X15" i="31"/>
  <c r="Y15" i="31"/>
  <c r="X13" i="31"/>
  <c r="Y13" i="31"/>
  <c r="W14" i="33"/>
  <c r="W12" i="33"/>
  <c r="W20" i="33"/>
  <c r="R86" i="33" l="1"/>
  <c r="C87" i="33" s="1"/>
  <c r="X87" i="33" s="1"/>
  <c r="Y87" i="33" s="1"/>
  <c r="R85" i="33"/>
  <c r="C86" i="33" s="1"/>
  <c r="X86" i="33" s="1"/>
  <c r="Y86" i="33" s="1"/>
  <c r="R84" i="33"/>
  <c r="C85" i="33" s="1"/>
  <c r="X85" i="33" s="1"/>
  <c r="Y85" i="33" s="1"/>
  <c r="R82" i="33"/>
  <c r="R80" i="33"/>
  <c r="C81" i="33" s="1"/>
  <c r="W75" i="33"/>
  <c r="R75" i="33"/>
  <c r="W66" i="33"/>
  <c r="W67" i="33" s="1"/>
  <c r="W68" i="33" s="1"/>
  <c r="W69" i="33"/>
  <c r="W70" i="33" s="1"/>
  <c r="W76" i="33"/>
  <c r="W71" i="33"/>
  <c r="W72" i="33" s="1"/>
  <c r="W73" i="33" s="1"/>
  <c r="W74" i="33" s="1"/>
  <c r="W39" i="33"/>
  <c r="W78" i="33"/>
  <c r="R64" i="33"/>
  <c r="C65" i="33" s="1"/>
  <c r="R79" i="33"/>
  <c r="C80" i="33" s="1"/>
  <c r="X80" i="33" s="1"/>
  <c r="Y80" i="33" s="1"/>
  <c r="W55" i="33"/>
  <c r="W53" i="33"/>
  <c r="R9" i="33"/>
  <c r="C10" i="33" s="1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W21" i="33"/>
  <c r="W22" i="33" s="1"/>
  <c r="P4" i="32"/>
  <c r="P4" i="31"/>
  <c r="C5" i="17"/>
  <c r="G5" i="17"/>
  <c r="C12" i="17"/>
  <c r="P4" i="17" s="1"/>
  <c r="E5" i="17"/>
  <c r="V14" i="31"/>
  <c r="L4" i="17"/>
  <c r="W16" i="31"/>
  <c r="V16" i="31"/>
  <c r="V10" i="31"/>
  <c r="L5" i="31" s="1"/>
  <c r="W10" i="31"/>
  <c r="V20" i="31"/>
  <c r="W20" i="31"/>
  <c r="W22" i="31"/>
  <c r="V22" i="31"/>
  <c r="R9" i="32"/>
  <c r="V9" i="32"/>
  <c r="W9" i="32"/>
  <c r="H4" i="32"/>
  <c r="G5" i="31"/>
  <c r="E5" i="31"/>
  <c r="D4" i="31"/>
  <c r="P2" i="31" s="1"/>
  <c r="C10" i="31"/>
  <c r="C5" i="31"/>
  <c r="V18" i="31"/>
  <c r="W18" i="31"/>
  <c r="W22" i="32"/>
  <c r="D4" i="17"/>
  <c r="V11" i="31"/>
  <c r="V19" i="31"/>
  <c r="V12" i="32"/>
  <c r="V16" i="32"/>
  <c r="H4" i="33"/>
  <c r="X81" i="33" l="1"/>
  <c r="Y81" i="33" s="1"/>
  <c r="K81" i="33"/>
  <c r="M81" i="33" s="1"/>
  <c r="R81" i="33" s="1"/>
  <c r="C82" i="33" s="1"/>
  <c r="X82" i="33" s="1"/>
  <c r="Y82" i="33" s="1"/>
  <c r="X65" i="33"/>
  <c r="Y65" i="33" s="1"/>
  <c r="K65" i="33"/>
  <c r="M65" i="33" s="1"/>
  <c r="R65" i="33" s="1"/>
  <c r="C66" i="33" s="1"/>
  <c r="X10" i="33"/>
  <c r="K10" i="33"/>
  <c r="M10" i="33" s="1"/>
  <c r="R10" i="33" s="1"/>
  <c r="C11" i="33" s="1"/>
  <c r="P5" i="33"/>
  <c r="L5" i="33"/>
  <c r="C5" i="32"/>
  <c r="E5" i="32"/>
  <c r="C10" i="32"/>
  <c r="D4" i="32"/>
  <c r="P2" i="32" s="1"/>
  <c r="G5" i="32"/>
  <c r="I5" i="31"/>
  <c r="X10" i="31"/>
  <c r="L4" i="31"/>
  <c r="P5" i="32"/>
  <c r="L5" i="32"/>
  <c r="P5" i="31"/>
  <c r="I5" i="17"/>
  <c r="C83" i="33" l="1"/>
  <c r="X66" i="33"/>
  <c r="Y66" i="33" s="1"/>
  <c r="K66" i="33"/>
  <c r="M66" i="33" s="1"/>
  <c r="R66" i="33" s="1"/>
  <c r="C67" i="33" s="1"/>
  <c r="X11" i="33"/>
  <c r="Y11" i="33" s="1"/>
  <c r="K11" i="33"/>
  <c r="M11" i="33" s="1"/>
  <c r="R11" i="33" s="1"/>
  <c r="C12" i="33" s="1"/>
  <c r="I5" i="32"/>
  <c r="L4" i="32"/>
  <c r="X10" i="32"/>
  <c r="X83" i="33" l="1"/>
  <c r="Y83" i="33" s="1"/>
  <c r="K83" i="33"/>
  <c r="M83" i="33" s="1"/>
  <c r="R83" i="33" s="1"/>
  <c r="C84" i="33" s="1"/>
  <c r="X84" i="33" s="1"/>
  <c r="Y84" i="33" s="1"/>
  <c r="X67" i="33"/>
  <c r="Y67" i="33" s="1"/>
  <c r="K67" i="33"/>
  <c r="M67" i="33" s="1"/>
  <c r="R67" i="33" s="1"/>
  <c r="C68" i="33" s="1"/>
  <c r="X12" i="33"/>
  <c r="Y12" i="33" s="1"/>
  <c r="K12" i="33"/>
  <c r="M12" i="33" s="1"/>
  <c r="R12" i="33" s="1"/>
  <c r="C13" i="33" s="1"/>
  <c r="X13" i="33" l="1"/>
  <c r="Y13" i="33" s="1"/>
  <c r="K13" i="33"/>
  <c r="M13" i="33" s="1"/>
  <c r="R13" i="33" s="1"/>
  <c r="C14" i="33" s="1"/>
  <c r="X68" i="33"/>
  <c r="Y68" i="33" s="1"/>
  <c r="K68" i="33"/>
  <c r="M68" i="33" s="1"/>
  <c r="R68" i="33" s="1"/>
  <c r="X14" i="33" l="1"/>
  <c r="Y14" i="33" s="1"/>
  <c r="K14" i="33"/>
  <c r="M14" i="33" s="1"/>
  <c r="R14" i="33" s="1"/>
  <c r="C15" i="33" s="1"/>
  <c r="C69" i="33"/>
  <c r="X15" i="33" l="1"/>
  <c r="Y15" i="33" s="1"/>
  <c r="K15" i="33"/>
  <c r="M15" i="33" s="1"/>
  <c r="R15" i="33" s="1"/>
  <c r="C16" i="33" s="1"/>
  <c r="X69" i="33"/>
  <c r="Y69" i="33" s="1"/>
  <c r="K69" i="33"/>
  <c r="M69" i="33" s="1"/>
  <c r="R69" i="33" s="1"/>
  <c r="X16" i="33" l="1"/>
  <c r="Y16" i="33" s="1"/>
  <c r="K16" i="33"/>
  <c r="M16" i="33" s="1"/>
  <c r="R16" i="33" s="1"/>
  <c r="C17" i="33" s="1"/>
  <c r="C70" i="33"/>
  <c r="X17" i="33" l="1"/>
  <c r="Y17" i="33" s="1"/>
  <c r="K17" i="33"/>
  <c r="M17" i="33" s="1"/>
  <c r="R17" i="33" s="1"/>
  <c r="C18" i="33" s="1"/>
  <c r="X70" i="33"/>
  <c r="Y70" i="33" s="1"/>
  <c r="K70" i="33"/>
  <c r="M70" i="33" s="1"/>
  <c r="R70" i="33" s="1"/>
  <c r="X18" i="33" l="1"/>
  <c r="Y18" i="33" s="1"/>
  <c r="K18" i="33"/>
  <c r="M18" i="33" s="1"/>
  <c r="R18" i="33" s="1"/>
  <c r="C19" i="33" s="1"/>
  <c r="C71" i="33"/>
  <c r="X19" i="33" l="1"/>
  <c r="Y19" i="33" s="1"/>
  <c r="K19" i="33"/>
  <c r="M19" i="33" s="1"/>
  <c r="R19" i="33" s="1"/>
  <c r="C20" i="33" s="1"/>
  <c r="X71" i="33"/>
  <c r="Y71" i="33" s="1"/>
  <c r="K71" i="33"/>
  <c r="M71" i="33" s="1"/>
  <c r="R71" i="33" s="1"/>
  <c r="X20" i="33" l="1"/>
  <c r="Y20" i="33" s="1"/>
  <c r="K20" i="33"/>
  <c r="M20" i="33" s="1"/>
  <c r="R20" i="33" s="1"/>
  <c r="C21" i="33" s="1"/>
  <c r="C72" i="33"/>
  <c r="X21" i="33" l="1"/>
  <c r="Y21" i="33" s="1"/>
  <c r="K21" i="33"/>
  <c r="M21" i="33" s="1"/>
  <c r="R21" i="33" s="1"/>
  <c r="C22" i="33" s="1"/>
  <c r="X72" i="33"/>
  <c r="Y72" i="33" s="1"/>
  <c r="K72" i="33"/>
  <c r="M72" i="33" s="1"/>
  <c r="R72" i="33" s="1"/>
  <c r="X22" i="33" l="1"/>
  <c r="Y22" i="33" s="1"/>
  <c r="K22" i="33"/>
  <c r="M22" i="33" s="1"/>
  <c r="R22" i="33" s="1"/>
  <c r="C23" i="33" s="1"/>
  <c r="C73" i="33"/>
  <c r="X23" i="33" l="1"/>
  <c r="Y23" i="33" s="1"/>
  <c r="K23" i="33"/>
  <c r="M23" i="33" s="1"/>
  <c r="R23" i="33" s="1"/>
  <c r="C24" i="33" s="1"/>
  <c r="X73" i="33"/>
  <c r="Y73" i="33" s="1"/>
  <c r="K73" i="33"/>
  <c r="M73" i="33" s="1"/>
  <c r="R73" i="33" s="1"/>
  <c r="C74" i="33" s="1"/>
  <c r="X24" i="33" l="1"/>
  <c r="Y24" i="33" s="1"/>
  <c r="K24" i="33"/>
  <c r="M24" i="33" s="1"/>
  <c r="R24" i="33" s="1"/>
  <c r="C25" i="33" s="1"/>
  <c r="X74" i="33"/>
  <c r="Y74" i="33" s="1"/>
  <c r="K74" i="33"/>
  <c r="C75" i="33" s="1"/>
  <c r="X25" i="33" l="1"/>
  <c r="Y25" i="33" s="1"/>
  <c r="K25" i="33"/>
  <c r="M25" i="33" s="1"/>
  <c r="R25" i="33" s="1"/>
  <c r="C26" i="33" s="1"/>
  <c r="X75" i="33"/>
  <c r="Y75" i="33" s="1"/>
  <c r="K75" i="33"/>
  <c r="C76" i="33" l="1"/>
  <c r="X76" i="33" s="1"/>
  <c r="Y76" i="33" s="1"/>
  <c r="X26" i="33"/>
  <c r="Y26" i="33" s="1"/>
  <c r="K26" i="33"/>
  <c r="M26" i="33" s="1"/>
  <c r="R26" i="33" s="1"/>
  <c r="C27" i="33" s="1"/>
  <c r="K76" i="33"/>
  <c r="R76" i="33" s="1"/>
  <c r="C77" i="33" s="1"/>
  <c r="X27" i="33" l="1"/>
  <c r="Y27" i="33" s="1"/>
  <c r="K27" i="33"/>
  <c r="M27" i="33" s="1"/>
  <c r="R27" i="33" s="1"/>
  <c r="C28" i="33" s="1"/>
  <c r="X77" i="33"/>
  <c r="Y77" i="33" s="1"/>
  <c r="K77" i="33"/>
  <c r="C78" i="33" l="1"/>
  <c r="M77" i="33"/>
  <c r="X28" i="33"/>
  <c r="Y28" i="33" s="1"/>
  <c r="K28" i="33"/>
  <c r="M28" i="33" s="1"/>
  <c r="R28" i="33" s="1"/>
  <c r="C29" i="33" s="1"/>
  <c r="X78" i="33"/>
  <c r="Y78" i="33" s="1"/>
  <c r="K78" i="33"/>
  <c r="R78" i="33" l="1"/>
  <c r="C79" i="33" s="1"/>
  <c r="X79" i="33" s="1"/>
  <c r="Y79" i="33" s="1"/>
  <c r="M78" i="33"/>
  <c r="K29" i="33"/>
  <c r="M29" i="33" s="1"/>
  <c r="R29" i="33" s="1"/>
  <c r="C30" i="33" s="1"/>
  <c r="X29" i="33"/>
  <c r="Y29" i="33" s="1"/>
  <c r="X30" i="33" l="1"/>
  <c r="Y30" i="33" s="1"/>
  <c r="K30" i="33"/>
  <c r="M30" i="33" s="1"/>
  <c r="R30" i="33" s="1"/>
  <c r="C31" i="33" l="1"/>
  <c r="X31" i="33" l="1"/>
  <c r="Y31" i="33" s="1"/>
  <c r="K31" i="33"/>
  <c r="M31" i="33" s="1"/>
  <c r="R31" i="33" s="1"/>
  <c r="C32" i="33" l="1"/>
  <c r="X32" i="33" l="1"/>
  <c r="Y32" i="33" s="1"/>
  <c r="K32" i="33"/>
  <c r="M32" i="33" s="1"/>
  <c r="R32" i="33" s="1"/>
  <c r="C33" i="33" l="1"/>
  <c r="X33" i="33" l="1"/>
  <c r="Y33" i="33" s="1"/>
  <c r="K33" i="33"/>
  <c r="M33" i="33" s="1"/>
  <c r="R33" i="33" s="1"/>
  <c r="C34" i="33" l="1"/>
  <c r="X34" i="33" l="1"/>
  <c r="Y34" i="33" s="1"/>
  <c r="K34" i="33"/>
  <c r="M34" i="33" s="1"/>
  <c r="R34" i="33" s="1"/>
  <c r="C35" i="33" l="1"/>
  <c r="X35" i="33" l="1"/>
  <c r="Y35" i="33" s="1"/>
  <c r="K35" i="33"/>
  <c r="M35" i="33" s="1"/>
  <c r="R35" i="33" s="1"/>
  <c r="C36" i="33" s="1"/>
  <c r="X36" i="33" l="1"/>
  <c r="Y36" i="33" s="1"/>
  <c r="K36" i="33"/>
  <c r="M36" i="33" s="1"/>
  <c r="R36" i="33" s="1"/>
  <c r="C37" i="33" s="1"/>
  <c r="X37" i="33" l="1"/>
  <c r="Y37" i="33" s="1"/>
  <c r="K37" i="33"/>
  <c r="M37" i="33" s="1"/>
  <c r="R37" i="33" s="1"/>
  <c r="C38" i="33" s="1"/>
  <c r="X38" i="33" l="1"/>
  <c r="Y38" i="33" s="1"/>
  <c r="K38" i="33"/>
  <c r="M38" i="33" s="1"/>
  <c r="R38" i="33" s="1"/>
  <c r="C39" i="33" s="1"/>
  <c r="X39" i="33" l="1"/>
  <c r="Y39" i="33" s="1"/>
  <c r="K39" i="33"/>
  <c r="M39" i="33" s="1"/>
  <c r="R39" i="33" s="1"/>
  <c r="C40" i="33" s="1"/>
  <c r="X40" i="33" l="1"/>
  <c r="Y40" i="33" s="1"/>
  <c r="K40" i="33"/>
  <c r="M40" i="33" s="1"/>
  <c r="R40" i="33" s="1"/>
  <c r="C41" i="33" s="1"/>
  <c r="X41" i="33" l="1"/>
  <c r="Y41" i="33" s="1"/>
  <c r="K41" i="33"/>
  <c r="M41" i="33" s="1"/>
  <c r="R41" i="33" s="1"/>
  <c r="C42" i="33" s="1"/>
  <c r="X42" i="33" l="1"/>
  <c r="Y42" i="33" s="1"/>
  <c r="K42" i="33"/>
  <c r="M42" i="33" s="1"/>
  <c r="R42" i="33" s="1"/>
  <c r="C43" i="33" s="1"/>
  <c r="X43" i="33" l="1"/>
  <c r="Y43" i="33" s="1"/>
  <c r="K43" i="33"/>
  <c r="M43" i="33" s="1"/>
  <c r="R43" i="33" s="1"/>
  <c r="C44" i="33" s="1"/>
  <c r="X44" i="33" l="1"/>
  <c r="Y44" i="33" s="1"/>
  <c r="K44" i="33"/>
  <c r="M44" i="33" s="1"/>
  <c r="R44" i="33" s="1"/>
  <c r="C45" i="33" s="1"/>
  <c r="X45" i="33" l="1"/>
  <c r="Y45" i="33" s="1"/>
  <c r="K45" i="33"/>
  <c r="M45" i="33" s="1"/>
  <c r="R45" i="33" s="1"/>
  <c r="C46" i="33" s="1"/>
  <c r="X46" i="33" l="1"/>
  <c r="Y46" i="33" s="1"/>
  <c r="K46" i="33"/>
  <c r="M46" i="33" s="1"/>
  <c r="R46" i="33" s="1"/>
  <c r="C47" i="33" s="1"/>
  <c r="X47" i="33" l="1"/>
  <c r="Y47" i="33" s="1"/>
  <c r="K47" i="33"/>
  <c r="M47" i="33" s="1"/>
  <c r="R47" i="33" s="1"/>
  <c r="C48" i="33" s="1"/>
  <c r="X48" i="33" l="1"/>
  <c r="Y48" i="33" s="1"/>
  <c r="K48" i="33"/>
  <c r="M48" i="33" s="1"/>
  <c r="R48" i="33" s="1"/>
  <c r="C49" i="33" s="1"/>
  <c r="X49" i="33" l="1"/>
  <c r="Y49" i="33" s="1"/>
  <c r="K49" i="33"/>
  <c r="M49" i="33" s="1"/>
  <c r="R49" i="33" s="1"/>
  <c r="C50" i="33" s="1"/>
  <c r="X50" i="33" l="1"/>
  <c r="Y50" i="33" s="1"/>
  <c r="K50" i="33"/>
  <c r="M50" i="33" s="1"/>
  <c r="R50" i="33" s="1"/>
  <c r="C51" i="33" s="1"/>
  <c r="X51" i="33" l="1"/>
  <c r="Y51" i="33" s="1"/>
  <c r="K51" i="33"/>
  <c r="M51" i="33" s="1"/>
  <c r="R51" i="33" s="1"/>
  <c r="C52" i="33" s="1"/>
  <c r="X52" i="33" l="1"/>
  <c r="Y52" i="33" s="1"/>
  <c r="K52" i="33"/>
  <c r="M52" i="33" s="1"/>
  <c r="R52" i="33" s="1"/>
  <c r="C53" i="33" s="1"/>
  <c r="X53" i="33" l="1"/>
  <c r="Y53" i="33" s="1"/>
  <c r="K53" i="33"/>
  <c r="M53" i="33" s="1"/>
  <c r="R53" i="33" s="1"/>
  <c r="C54" i="33" s="1"/>
  <c r="X54" i="33" l="1"/>
  <c r="Y54" i="33" s="1"/>
  <c r="K54" i="33"/>
  <c r="M54" i="33" s="1"/>
  <c r="R54" i="33" s="1"/>
  <c r="C55" i="33" s="1"/>
  <c r="X55" i="33" l="1"/>
  <c r="Y55" i="33" s="1"/>
  <c r="K55" i="33"/>
  <c r="M55" i="33" s="1"/>
  <c r="R55" i="33" s="1"/>
  <c r="C56" i="33" s="1"/>
  <c r="K56" i="33" l="1"/>
  <c r="M56" i="33" s="1"/>
  <c r="R56" i="33" s="1"/>
  <c r="C57" i="33" s="1"/>
  <c r="X56" i="33"/>
  <c r="Y56" i="33" s="1"/>
  <c r="X57" i="33" l="1"/>
  <c r="Y57" i="33" s="1"/>
  <c r="K57" i="33"/>
  <c r="M57" i="33" s="1"/>
  <c r="R57" i="33" s="1"/>
  <c r="C58" i="33" s="1"/>
  <c r="X58" i="33" l="1"/>
  <c r="Y58" i="33" s="1"/>
  <c r="K58" i="33"/>
  <c r="M58" i="33" s="1"/>
  <c r="R58" i="33" s="1"/>
  <c r="C59" i="33" s="1"/>
  <c r="X59" i="33" l="1"/>
  <c r="Y59" i="33" s="1"/>
  <c r="K59" i="33"/>
  <c r="M59" i="33" s="1"/>
  <c r="R59" i="33" s="1"/>
  <c r="C60" i="33" s="1"/>
  <c r="X60" i="33" l="1"/>
  <c r="Y60" i="33" s="1"/>
  <c r="K60" i="33"/>
  <c r="M60" i="33" s="1"/>
  <c r="R60" i="33" s="1"/>
  <c r="C61" i="33" s="1"/>
  <c r="X61" i="33" l="1"/>
  <c r="Y61" i="33" s="1"/>
  <c r="K61" i="33"/>
  <c r="M61" i="33" s="1"/>
  <c r="R61" i="33" s="1"/>
  <c r="C62" i="33" s="1"/>
  <c r="X62" i="33" l="1"/>
  <c r="Y62" i="33" s="1"/>
  <c r="K62" i="33"/>
  <c r="M62" i="33" s="1"/>
  <c r="R62" i="33" s="1"/>
  <c r="C63" i="33" s="1"/>
  <c r="X63" i="33" l="1"/>
  <c r="Y63" i="33" s="1"/>
  <c r="K63" i="33"/>
  <c r="M63" i="33" s="1"/>
  <c r="R63" i="33" s="1"/>
  <c r="C64" i="33" l="1"/>
  <c r="X64" i="33" s="1"/>
  <c r="Y64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<sst xmlns="http://schemas.openxmlformats.org/spreadsheetml/2006/main" count="367" uniqueCount="72">
  <si>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</si>
  <si>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</si>
  <si>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</si>
  <si>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</si>
  <si>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</si>
  <si>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</si>
  <si>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</si>
  <si>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</si>
  <si>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</si>
  <si>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</si>
  <si>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</si>
  <si>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</si>
  <si>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</si>
  <si>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</si>
  <si>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</si>
  <si>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</si>
  <si>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</si>
  <si>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</si>
  <si>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</si>
  <si>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</si>
  <si>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</si>
  <si>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</si>
  <si>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</si>
  <si>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</si>
  <si>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</si>
  <si>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</si>
  <si>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</si>
  <si>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</si>
  <si>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</si>
  <si>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</si>
  <si>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</si>
  <si>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</si>
  <si>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</si>
  <si>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</si>
  <si>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</si>
  <si>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</si>
  <si>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</si>
  <si>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</si>
  <si>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</si>
  <si>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</si>
  <si>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</si>
  <si>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</si>
  <si>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</si>
  <si>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</si>
  <si>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</si>
  <si>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</si>
  <si>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</si>
  <si>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</si>
  <si>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</si>
  <si>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</si>
  <si>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</si>
  <si>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</si>
  <si>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</si>
  <si>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</si>
  <si>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</si>
  <si>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</si>
  <si>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</si>
  <si>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</si>
  <si>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</si>
  <si>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</si>
  <si>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</si>
  <si>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</si>
  <si>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</si>
  <si>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</si>
  <si>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</si>
  <si>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　</t>
    <phoneticPr fontId="2"/>
  </si>
  <si>
    <t>FIB -0.618で決済</t>
    <rPh sb="11" eb="13">
      <t>ケッサイ</t>
    </rPh>
    <phoneticPr fontId="2"/>
  </si>
  <si>
    <t>チャネルラインを引き、チャネルラインから実体が抜けたら、実体が抜けたローソク足にFIBを引く。右肩上がりのチャネルラインの場合は下に抜けるのを待ち、
右肩下がりのチャネルラインの場合は上に抜けるのを待つ。 FIB を引いた安値を抜けたら売り、高値を抜けたら買い。
ストップは FIB の高値。</t>
    <rPh sb="121" eb="123">
      <t>タカネ</t>
    </rPh>
    <rPh sb="124" eb="125">
      <t>ヌ</t>
    </rPh>
    <rPh sb="128" eb="129">
      <t>カ</t>
    </rPh>
    <phoneticPr fontId="3"/>
  </si>
  <si>
    <t>USDJPY</t>
    <phoneticPr fontId="2"/>
  </si>
  <si>
    <t>30分足</t>
    <rPh sb="2" eb="3">
      <t>フン</t>
    </rPh>
    <rPh sb="3" eb="4">
      <t>アシ</t>
    </rPh>
    <phoneticPr fontId="3"/>
  </si>
  <si>
    <t>USDJPY TRB検証</t>
    <rPh sb="10" eb="12">
      <t>ケンショウ</t>
    </rPh>
    <phoneticPr fontId="2"/>
  </si>
  <si>
    <t>76はきれいな安値高値ではないですが、中指に線を引きました。チャネルラインに収まれば大丈夫でしょうか？今日はトレバトのためにデモトレの口座をYJFXからXMにかえたら、ポジションサイジングや買い方がわからなくて困りました。（今も困っています）レバレッジか何かが違うのか、何ロットで買ったらどれくらいの価格になるのかが、いまだに謎です。</t>
    <rPh sb="7" eb="9">
      <t>ヤスネ</t>
    </rPh>
    <rPh sb="9" eb="11">
      <t>タカネ</t>
    </rPh>
    <rPh sb="19" eb="21">
      <t>ナカユビ</t>
    </rPh>
    <rPh sb="22" eb="23">
      <t>セン</t>
    </rPh>
    <rPh sb="24" eb="25">
      <t>ヒ</t>
    </rPh>
    <rPh sb="38" eb="39">
      <t>オサ</t>
    </rPh>
    <rPh sb="42" eb="45">
      <t>ダイジョウブ</t>
    </rPh>
    <rPh sb="51" eb="53">
      <t>キョウ</t>
    </rPh>
    <rPh sb="67" eb="69">
      <t>コウザ</t>
    </rPh>
    <rPh sb="95" eb="96">
      <t>カ</t>
    </rPh>
    <rPh sb="97" eb="98">
      <t>カタ</t>
    </rPh>
    <rPh sb="105" eb="106">
      <t>コマ</t>
    </rPh>
    <rPh sb="112" eb="113">
      <t>イマ</t>
    </rPh>
    <rPh sb="114" eb="115">
      <t>コマ</t>
    </rPh>
    <rPh sb="127" eb="128">
      <t>ナニ</t>
    </rPh>
    <rPh sb="130" eb="131">
      <t>チガ</t>
    </rPh>
    <rPh sb="135" eb="136">
      <t>ナン</t>
    </rPh>
    <rPh sb="140" eb="141">
      <t>カ</t>
    </rPh>
    <rPh sb="150" eb="152">
      <t>カカク</t>
    </rPh>
    <rPh sb="163" eb="164">
      <t>ナゾ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</si>
</sst>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b/>
      <sz val="16"/>
      <color rgb="FFFF0000"/>
      <name val="HGS創英角ﾎﾟｯﾌﾟ体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0" fillId="12" borderId="0" xfId="0" applyFill="1">
      <alignment vertical="center"/>
    </xf>
    <xf numFmtId="0" fontId="11" fillId="12" borderId="0" xfId="0" applyFont="1" applyFill="1">
      <alignment vertical="center"/>
    </xf>
    <xf numFmtId="0" fontId="12" fillId="1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56" fontId="0" fillId="0" borderId="1" xfId="0" applyNumberFormat="1" applyBorder="1" applyAlignment="1">
      <alignment horizontal="center" vertical="center"/>
    </xf>
    <xf numFmtId="56" fontId="0" fillId="0" borderId="0" xfId="0" applyNumberFormat="1">
      <alignment vertical="center"/>
    </xf>
    <xf numFmtId="14" fontId="0" fillId="0" borderId="0" xfId="0" applyNumberFormat="1">
      <alignment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17</xdr:col>
      <xdr:colOff>86740</xdr:colOff>
      <xdr:row>56</xdr:row>
      <xdr:rowOff>169582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DC159C5-3133-4D62-9994-153AC5B2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7429500"/>
          <a:ext cx="9787000" cy="65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25</xdr:col>
      <xdr:colOff>7438</xdr:colOff>
      <xdr:row>84</xdr:row>
      <xdr:rowOff>109970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AA6B42-72E4-4785-AFF8-7BE94E0D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" y="14257020"/>
          <a:ext cx="14584498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20</xdr:col>
      <xdr:colOff>348958</xdr:colOff>
      <xdr:row>28</xdr:row>
      <xdr:rowOff>125217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C449178-D142-4071-A41B-AA544473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960" y="601980"/>
          <a:ext cx="1187801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22</xdr:col>
      <xdr:colOff>563049</xdr:colOff>
      <xdr:row>111</xdr:row>
      <xdr:rowOff>155588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6486071-B502-4F4B-A8D8-1EB3BB3B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960" y="21084540"/>
          <a:ext cx="13311309" cy="6251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24</xdr:col>
      <xdr:colOff>578919</xdr:colOff>
      <xdr:row>139</xdr:row>
      <xdr:rowOff>94722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64A41C-08C4-4A61-B0E3-4A4B8E6E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60" y="27668220"/>
          <a:ext cx="1454637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16</xdr:col>
      <xdr:colOff>208514</xdr:colOff>
      <xdr:row>167</xdr:row>
      <xdr:rowOff>116226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85D103-A3ED-43E6-A11D-2C59602F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960" y="34495740"/>
          <a:ext cx="9299174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17</xdr:col>
      <xdr:colOff>195547</xdr:colOff>
      <xdr:row>195</xdr:row>
      <xdr:rowOff>148089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0445475-C08A-4E1F-9922-9EC1E54E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960" y="41323260"/>
          <a:ext cx="98958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16</xdr:col>
      <xdr:colOff>368582</xdr:colOff>
      <xdr:row>223</xdr:row>
      <xdr:rowOff>108604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3137CDF-6FEC-4724-B1DB-B581C05E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2960" y="48150780"/>
          <a:ext cx="9459242" cy="64484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16</xdr:col>
      <xdr:colOff>317218</xdr:colOff>
      <xdr:row>251</xdr:row>
      <xdr:rowOff>148089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16747C9-2E38-4C16-A5A6-9DDACAC6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2960" y="54978300"/>
          <a:ext cx="9407878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16</xdr:col>
      <xdr:colOff>370585</xdr:colOff>
      <xdr:row>279</xdr:row>
      <xdr:rowOff>163337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971FDFF-9EEA-4A47-9638-D5FFFDB5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2960" y="61805820"/>
          <a:ext cx="9461245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21</xdr:col>
      <xdr:colOff>227287</xdr:colOff>
      <xdr:row>307</xdr:row>
      <xdr:rowOff>132841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27BBB4-65E2-4328-8FC9-D4875FD2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2960" y="68633340"/>
          <a:ext cx="12365947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21</xdr:col>
      <xdr:colOff>364517</xdr:colOff>
      <xdr:row>335</xdr:row>
      <xdr:rowOff>117593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B96E3E9-705E-4663-BD54-37C61E42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2960" y="75460860"/>
          <a:ext cx="1250317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24</xdr:col>
      <xdr:colOff>144357</xdr:colOff>
      <xdr:row>363</xdr:row>
      <xdr:rowOff>109970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C12C1D6-E21B-4C81-B423-83342D26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2960" y="82288380"/>
          <a:ext cx="1411181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364</xdr:row>
      <xdr:rowOff>91440</xdr:rowOff>
    </xdr:from>
    <xdr:to>
      <xdr:col>20</xdr:col>
      <xdr:colOff>486173</xdr:colOff>
      <xdr:row>390</xdr:row>
      <xdr:rowOff>209033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C08437E-CC2D-408E-A2D5-CB13ED56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3440" y="88963500"/>
          <a:ext cx="11984753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24</xdr:col>
      <xdr:colOff>525552</xdr:colOff>
      <xdr:row>419</xdr:row>
      <xdr:rowOff>148089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9440831-6F51-4165-B93F-16000F72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60" y="95943420"/>
          <a:ext cx="1449301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17</xdr:col>
      <xdr:colOff>132473</xdr:colOff>
      <xdr:row>447</xdr:row>
      <xdr:rowOff>116226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273EBE1-5F85-472F-8EB3-B51D1E09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2960" y="102770940"/>
          <a:ext cx="9832733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16</xdr:col>
      <xdr:colOff>279099</xdr:colOff>
      <xdr:row>475</xdr:row>
      <xdr:rowOff>87098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03BE876-1DCA-4142-BF1F-C6BB1A29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2960" y="109598460"/>
          <a:ext cx="9369759" cy="6426938"/>
        </a:xfrm>
        <a:prstGeom prst="rect">
          <a:avLst/>
        </a:prstGeom>
      </xdr:spPr>
    </xdr:pic>
    <xdr:clientData/>
  </xdr:twoCellAnchor>
  <xdr:twoCellAnchor editAs="oneCell">
    <xdr:from>
      <xdr:col>14</xdr:col>
      <xdr:colOff>404006</xdr:colOff>
      <xdr:row>476</xdr:row>
      <xdr:rowOff>68580</xdr:rowOff>
    </xdr:from>
    <xdr:to>
      <xdr:col>22</xdr:col>
      <xdr:colOff>345277</xdr:colOff>
      <xdr:row>492</xdr:row>
      <xdr:rowOff>68580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C61F12-F92A-4901-973F-694CACF4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98426" y="116250720"/>
          <a:ext cx="4818071" cy="390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476</xdr:row>
      <xdr:rowOff>91440</xdr:rowOff>
    </xdr:from>
    <xdr:to>
      <xdr:col>13</xdr:col>
      <xdr:colOff>567827</xdr:colOff>
      <xdr:row>502</xdr:row>
      <xdr:rowOff>209033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D265970-715E-4E82-890E-A91C2CE05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14400" y="116273580"/>
          <a:ext cx="773824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16</xdr:col>
      <xdr:colOff>225732</xdr:colOff>
      <xdr:row>530</xdr:row>
      <xdr:rowOff>186208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51CAC14E-D6EA-4DAF-B0C6-66FB151B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2960" y="123009660"/>
          <a:ext cx="9316392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21</xdr:col>
      <xdr:colOff>387389</xdr:colOff>
      <xdr:row>586</xdr:row>
      <xdr:rowOff>132841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173D827-BC3A-412C-A088-EC2D80AF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2960" y="136664700"/>
          <a:ext cx="1252604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22</xdr:col>
      <xdr:colOff>120864</xdr:colOff>
      <xdr:row>614</xdr:row>
      <xdr:rowOff>102346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45AEF4B-AE19-4D3F-93D8-9F79D2FC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2960" y="143492220"/>
          <a:ext cx="12869124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22</xdr:col>
      <xdr:colOff>21753</xdr:colOff>
      <xdr:row>558</xdr:row>
      <xdr:rowOff>87098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8D1A658-8A44-47AC-8855-4C543B1E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2960" y="129837180"/>
          <a:ext cx="12770013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24</xdr:col>
      <xdr:colOff>45247</xdr:colOff>
      <xdr:row>642</xdr:row>
      <xdr:rowOff>163337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E0664DC-B0C2-4704-BC92-69772DBA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2960" y="150319740"/>
          <a:ext cx="1401270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23</xdr:col>
      <xdr:colOff>44936</xdr:colOff>
      <xdr:row>670</xdr:row>
      <xdr:rowOff>102346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323522B-5EF5-4545-A5E3-D7D6E683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2960" y="157147260"/>
          <a:ext cx="13402796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22</xdr:col>
      <xdr:colOff>250470</xdr:colOff>
      <xdr:row>698</xdr:row>
      <xdr:rowOff>140465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D44198-0CAA-4337-8567-A920BFA3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2960" y="163974780"/>
          <a:ext cx="1299873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0</xdr:rowOff>
    </xdr:from>
    <xdr:to>
      <xdr:col>23</xdr:col>
      <xdr:colOff>532865</xdr:colOff>
      <xdr:row>726</xdr:row>
      <xdr:rowOff>148089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4970B46-0255-4836-9D16-4D1ECF16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2960" y="170802300"/>
          <a:ext cx="13890725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14</xdr:col>
      <xdr:colOff>141247</xdr:colOff>
      <xdr:row>754</xdr:row>
      <xdr:rowOff>148089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3076298-248E-44AE-8BDB-D623A818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2960" y="177629820"/>
          <a:ext cx="80127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18</xdr:col>
      <xdr:colOff>43380</xdr:colOff>
      <xdr:row>782</xdr:row>
      <xdr:rowOff>178585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010F57E-18F9-4D4F-A8F7-044A1FDE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2960" y="184457340"/>
          <a:ext cx="10353240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13</xdr:col>
      <xdr:colOff>377276</xdr:colOff>
      <xdr:row>810</xdr:row>
      <xdr:rowOff>140465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90B4A89-61B6-40AD-91F9-9F10DF0B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22960" y="191284860"/>
          <a:ext cx="7639136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0</xdr:rowOff>
    </xdr:from>
    <xdr:to>
      <xdr:col>14</xdr:col>
      <xdr:colOff>552937</xdr:colOff>
      <xdr:row>838</xdr:row>
      <xdr:rowOff>178585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2DACC4C-8B41-4E10-AE8F-3829BF7D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2960" y="198112380"/>
          <a:ext cx="842439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15</xdr:col>
      <xdr:colOff>301659</xdr:colOff>
      <xdr:row>866</xdr:row>
      <xdr:rowOff>155713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934B05E-8FBA-44B3-A1D7-0082472F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2960" y="204939900"/>
          <a:ext cx="878271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19</xdr:col>
      <xdr:colOff>264784</xdr:colOff>
      <xdr:row>894</xdr:row>
      <xdr:rowOff>170961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ACC991B-0BDA-44CB-B675-D5E2882C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22960" y="211767420"/>
          <a:ext cx="11184244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896</xdr:row>
      <xdr:rowOff>0</xdr:rowOff>
    </xdr:from>
    <xdr:to>
      <xdr:col>10</xdr:col>
      <xdr:colOff>200994</xdr:colOff>
      <xdr:row>922</xdr:row>
      <xdr:rowOff>193832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42EFDBD-0303-4AAE-BB9A-54352FF5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2960" y="218594940"/>
          <a:ext cx="5634054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924</xdr:row>
      <xdr:rowOff>0</xdr:rowOff>
    </xdr:from>
    <xdr:to>
      <xdr:col>16</xdr:col>
      <xdr:colOff>141869</xdr:colOff>
      <xdr:row>950</xdr:row>
      <xdr:rowOff>132841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2DB19FC-3248-42B3-BC81-489D2E47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22960" y="225422460"/>
          <a:ext cx="923252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11</xdr:col>
      <xdr:colOff>414773</xdr:colOff>
      <xdr:row>977</xdr:row>
      <xdr:rowOff>140341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BB36941-DE77-4B96-BD55-85786CD77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22960" y="232249980"/>
          <a:ext cx="6457433" cy="6236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979</xdr:row>
      <xdr:rowOff>0</xdr:rowOff>
    </xdr:from>
    <xdr:to>
      <xdr:col>12</xdr:col>
      <xdr:colOff>110129</xdr:colOff>
      <xdr:row>1005</xdr:row>
      <xdr:rowOff>117593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A82CC97-2385-474D-91F1-8598591B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2960" y="238833660"/>
          <a:ext cx="6762389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1007</xdr:row>
      <xdr:rowOff>0</xdr:rowOff>
    </xdr:from>
    <xdr:to>
      <xdr:col>16</xdr:col>
      <xdr:colOff>65630</xdr:colOff>
      <xdr:row>1033</xdr:row>
      <xdr:rowOff>140465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FCDB697-5C1D-447E-9D17-78F087519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960" y="245661180"/>
          <a:ext cx="915629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1035</xdr:row>
      <xdr:rowOff>0</xdr:rowOff>
    </xdr:from>
    <xdr:to>
      <xdr:col>12</xdr:col>
      <xdr:colOff>239735</xdr:colOff>
      <xdr:row>1061</xdr:row>
      <xdr:rowOff>125217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1A4DEFF-9773-4275-A1D5-69D36ED0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2960" y="252488700"/>
          <a:ext cx="6891995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1063</xdr:row>
      <xdr:rowOff>0</xdr:rowOff>
    </xdr:from>
    <xdr:to>
      <xdr:col>17</xdr:col>
      <xdr:colOff>248914</xdr:colOff>
      <xdr:row>1089</xdr:row>
      <xdr:rowOff>71850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1EB7D4E-E5B6-4464-AA7C-C20730B6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2960" y="259316220"/>
          <a:ext cx="9949174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1091</xdr:row>
      <xdr:rowOff>0</xdr:rowOff>
    </xdr:from>
    <xdr:to>
      <xdr:col>20</xdr:col>
      <xdr:colOff>348958</xdr:colOff>
      <xdr:row>1117</xdr:row>
      <xdr:rowOff>56602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3543A5D3-744D-44C9-AB19-1FC7D82B7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2960" y="266143740"/>
          <a:ext cx="11878018" cy="639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13</xdr:col>
      <xdr:colOff>522130</xdr:colOff>
      <xdr:row>1145</xdr:row>
      <xdr:rowOff>132841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93E41E2-98A3-42B1-AD9D-DDFAE15A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2960" y="272971260"/>
          <a:ext cx="778399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1147</xdr:row>
      <xdr:rowOff>0</xdr:rowOff>
    </xdr:from>
    <xdr:to>
      <xdr:col>13</xdr:col>
      <xdr:colOff>323909</xdr:colOff>
      <xdr:row>1173</xdr:row>
      <xdr:rowOff>140465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7447EAF-6071-4C55-9E07-1BB80EFA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22960" y="279798780"/>
          <a:ext cx="7585769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1175</xdr:row>
      <xdr:rowOff>0</xdr:rowOff>
    </xdr:from>
    <xdr:to>
      <xdr:col>12</xdr:col>
      <xdr:colOff>3395</xdr:colOff>
      <xdr:row>1201</xdr:row>
      <xdr:rowOff>102346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3B7E671D-7C69-40DB-ABF3-E533B59B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2960" y="286626300"/>
          <a:ext cx="6655655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1230</xdr:row>
      <xdr:rowOff>236220</xdr:rowOff>
    </xdr:from>
    <xdr:to>
      <xdr:col>15</xdr:col>
      <xdr:colOff>11917</xdr:colOff>
      <xdr:row>1257</xdr:row>
      <xdr:rowOff>102350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FC11BB1-300C-4F68-AF44-620009AE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1540" y="300273720"/>
          <a:ext cx="842439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1203</xdr:row>
      <xdr:rowOff>0</xdr:rowOff>
    </xdr:from>
    <xdr:to>
      <xdr:col>18</xdr:col>
      <xdr:colOff>538933</xdr:colOff>
      <xdr:row>1229</xdr:row>
      <xdr:rowOff>109970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96FBC348-C527-455B-BC47-E35ADF055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22960" y="293453820"/>
          <a:ext cx="10848793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1259</xdr:row>
      <xdr:rowOff>0</xdr:rowOff>
    </xdr:from>
    <xdr:to>
      <xdr:col>19</xdr:col>
      <xdr:colOff>28444</xdr:colOff>
      <xdr:row>1285</xdr:row>
      <xdr:rowOff>132841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34ABC093-279D-4651-8C49-22B3601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2960" y="307108860"/>
          <a:ext cx="10947904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1287</xdr:row>
      <xdr:rowOff>0</xdr:rowOff>
    </xdr:from>
    <xdr:to>
      <xdr:col>16</xdr:col>
      <xdr:colOff>118997</xdr:colOff>
      <xdr:row>1313</xdr:row>
      <xdr:rowOff>155713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90FDA11-74E9-4E79-AD60-FAF315EB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22960" y="313936380"/>
          <a:ext cx="920965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1315</xdr:row>
      <xdr:rowOff>0</xdr:rowOff>
    </xdr:from>
    <xdr:to>
      <xdr:col>12</xdr:col>
      <xdr:colOff>201616</xdr:colOff>
      <xdr:row>1341</xdr:row>
      <xdr:rowOff>148089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AFDD20F-8FB2-4E69-B0F0-2A75AC6D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22960" y="320763900"/>
          <a:ext cx="6853876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1343</xdr:row>
      <xdr:rowOff>0</xdr:rowOff>
    </xdr:from>
    <xdr:to>
      <xdr:col>16</xdr:col>
      <xdr:colOff>332466</xdr:colOff>
      <xdr:row>1369</xdr:row>
      <xdr:rowOff>109970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82BCE80-F8D3-4200-9BD4-177ED4FC6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22960" y="327591420"/>
          <a:ext cx="9423126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1371</xdr:row>
      <xdr:rowOff>0</xdr:rowOff>
    </xdr:from>
    <xdr:to>
      <xdr:col>18</xdr:col>
      <xdr:colOff>211106</xdr:colOff>
      <xdr:row>1397</xdr:row>
      <xdr:rowOff>132841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C4E3A55D-E811-485E-B128-CB533AF0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22960" y="334418940"/>
          <a:ext cx="10520966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1399</xdr:row>
      <xdr:rowOff>0</xdr:rowOff>
    </xdr:from>
    <xdr:to>
      <xdr:col>16</xdr:col>
      <xdr:colOff>263851</xdr:colOff>
      <xdr:row>1425</xdr:row>
      <xdr:rowOff>186208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E1ECC60B-4B18-44FA-98E4-C902F9D1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22960" y="341246460"/>
          <a:ext cx="9354511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1428</xdr:row>
      <xdr:rowOff>0</xdr:rowOff>
    </xdr:from>
    <xdr:to>
      <xdr:col>21</xdr:col>
      <xdr:colOff>257782</xdr:colOff>
      <xdr:row>1454</xdr:row>
      <xdr:rowOff>125217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3825580C-F4BA-4402-9D25-1A87EAB7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22960" y="348317820"/>
          <a:ext cx="12396442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1457</xdr:row>
      <xdr:rowOff>0</xdr:rowOff>
    </xdr:from>
    <xdr:to>
      <xdr:col>17</xdr:col>
      <xdr:colOff>88813</xdr:colOff>
      <xdr:row>1483</xdr:row>
      <xdr:rowOff>132841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48BE955-C0B9-46A7-B255-C12818DB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22960" y="355389180"/>
          <a:ext cx="9789073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1485</xdr:row>
      <xdr:rowOff>0</xdr:rowOff>
    </xdr:from>
    <xdr:to>
      <xdr:col>16</xdr:col>
      <xdr:colOff>187612</xdr:colOff>
      <xdr:row>1511</xdr:row>
      <xdr:rowOff>109970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93A8396-5FED-4472-A1BE-DCCE694B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22960" y="362216700"/>
          <a:ext cx="9278272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1513</xdr:row>
      <xdr:rowOff>0</xdr:rowOff>
    </xdr:from>
    <xdr:to>
      <xdr:col>16</xdr:col>
      <xdr:colOff>4639</xdr:colOff>
      <xdr:row>1539</xdr:row>
      <xdr:rowOff>132841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A18E733E-2365-42BA-81B8-DC2356BD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22960" y="369044220"/>
          <a:ext cx="909529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1540</xdr:row>
      <xdr:rowOff>228600</xdr:rowOff>
    </xdr:from>
    <xdr:to>
      <xdr:col>14</xdr:col>
      <xdr:colOff>575754</xdr:colOff>
      <xdr:row>1567</xdr:row>
      <xdr:rowOff>163345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9D40B845-34F2-48A4-A595-4616C56D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29640" y="375856500"/>
          <a:ext cx="8340534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1568</xdr:row>
      <xdr:rowOff>236220</xdr:rowOff>
    </xdr:from>
    <xdr:to>
      <xdr:col>18</xdr:col>
      <xdr:colOff>64030</xdr:colOff>
      <xdr:row>1595</xdr:row>
      <xdr:rowOff>184829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2DB536B1-9534-44A9-83AC-3EA2CCE18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06780" y="382691640"/>
          <a:ext cx="10290070" cy="653228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1596</xdr:row>
      <xdr:rowOff>198120</xdr:rowOff>
    </xdr:from>
    <xdr:to>
      <xdr:col>17</xdr:col>
      <xdr:colOff>492820</xdr:colOff>
      <xdr:row>1623</xdr:row>
      <xdr:rowOff>94745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3461994C-1BAE-4B60-8260-87A0E32E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37260" y="389481060"/>
          <a:ext cx="1007878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1624</xdr:row>
      <xdr:rowOff>236220</xdr:rowOff>
    </xdr:from>
    <xdr:to>
      <xdr:col>20</xdr:col>
      <xdr:colOff>356512</xdr:colOff>
      <xdr:row>1651</xdr:row>
      <xdr:rowOff>109973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357C1E69-ADF1-4803-BFE9-D803D05A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60120" y="396346680"/>
          <a:ext cx="11748412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1653</xdr:row>
      <xdr:rowOff>0</xdr:rowOff>
    </xdr:from>
    <xdr:to>
      <xdr:col>20</xdr:col>
      <xdr:colOff>112598</xdr:colOff>
      <xdr:row>1679</xdr:row>
      <xdr:rowOff>140465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22D42BAE-0366-4C9D-8CDB-50B110CCE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61060" y="403181820"/>
          <a:ext cx="11603558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1681</xdr:row>
      <xdr:rowOff>205740</xdr:rowOff>
    </xdr:from>
    <xdr:to>
      <xdr:col>23</xdr:col>
      <xdr:colOff>578592</xdr:colOff>
      <xdr:row>1708</xdr:row>
      <xdr:rowOff>10878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DAF1F47-6F24-4232-859A-0C4AA0A6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53440" y="410215080"/>
          <a:ext cx="13905972" cy="6388818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1709</xdr:row>
      <xdr:rowOff>45720</xdr:rowOff>
    </xdr:from>
    <xdr:to>
      <xdr:col>15</xdr:col>
      <xdr:colOff>248261</xdr:colOff>
      <xdr:row>1735</xdr:row>
      <xdr:rowOff>239552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EE9E791-0EC5-4C15-BC66-EFA0CB69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83920" y="416882580"/>
          <a:ext cx="8668361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1736</xdr:row>
      <xdr:rowOff>228600</xdr:rowOff>
    </xdr:from>
    <xdr:to>
      <xdr:col>14</xdr:col>
      <xdr:colOff>34473</xdr:colOff>
      <xdr:row>1763</xdr:row>
      <xdr:rowOff>148097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65AB6598-150C-44DA-B8C6-9E485E55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99160" y="423649140"/>
          <a:ext cx="7829733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1765</xdr:row>
      <xdr:rowOff>15240</xdr:rowOff>
    </xdr:from>
    <xdr:to>
      <xdr:col>14</xdr:col>
      <xdr:colOff>568134</xdr:colOff>
      <xdr:row>1791</xdr:row>
      <xdr:rowOff>125210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79B7C8AC-999F-49DC-9648-EB3EAF9DD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2020" y="430507140"/>
          <a:ext cx="834053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1793</xdr:row>
      <xdr:rowOff>30480</xdr:rowOff>
    </xdr:from>
    <xdr:to>
      <xdr:col>14</xdr:col>
      <xdr:colOff>606230</xdr:colOff>
      <xdr:row>1819</xdr:row>
      <xdr:rowOff>193817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532500C-11D4-40EC-BD8F-7731A3F0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67740" y="437349900"/>
          <a:ext cx="8332910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1820</xdr:row>
      <xdr:rowOff>220980</xdr:rowOff>
    </xdr:from>
    <xdr:to>
      <xdr:col>16</xdr:col>
      <xdr:colOff>423879</xdr:colOff>
      <xdr:row>1847</xdr:row>
      <xdr:rowOff>163348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42E15E8-66FE-431D-9669-71BD1FBE4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67740" y="444124080"/>
          <a:ext cx="9369759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1849</xdr:row>
      <xdr:rowOff>7620</xdr:rowOff>
    </xdr:from>
    <xdr:to>
      <xdr:col>15</xdr:col>
      <xdr:colOff>377840</xdr:colOff>
      <xdr:row>1875</xdr:row>
      <xdr:rowOff>125213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C7904BDA-DB52-4686-BF21-9F80D7A1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37260" y="450982080"/>
          <a:ext cx="8744600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1878</xdr:row>
      <xdr:rowOff>0</xdr:rowOff>
    </xdr:from>
    <xdr:to>
      <xdr:col>15</xdr:col>
      <xdr:colOff>522752</xdr:colOff>
      <xdr:row>1904</xdr:row>
      <xdr:rowOff>87098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8CC14E6-EE69-41D2-93E9-30658ECD9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22960" y="458045820"/>
          <a:ext cx="9003812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1907</xdr:row>
      <xdr:rowOff>0</xdr:rowOff>
    </xdr:from>
    <xdr:to>
      <xdr:col>16</xdr:col>
      <xdr:colOff>225732</xdr:colOff>
      <xdr:row>1933</xdr:row>
      <xdr:rowOff>193832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70C14C5C-AB31-4165-8AF2-607EEF63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22960" y="465117180"/>
          <a:ext cx="9316392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1935</xdr:row>
      <xdr:rowOff>0</xdr:rowOff>
    </xdr:from>
    <xdr:to>
      <xdr:col>19</xdr:col>
      <xdr:colOff>165674</xdr:colOff>
      <xdr:row>1961</xdr:row>
      <xdr:rowOff>94722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232A4F41-B79A-428F-BB3D-80F3B67BF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22960" y="471944700"/>
          <a:ext cx="11085134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1964</xdr:row>
      <xdr:rowOff>0</xdr:rowOff>
    </xdr:from>
    <xdr:to>
      <xdr:col>15</xdr:col>
      <xdr:colOff>248292</xdr:colOff>
      <xdr:row>1990</xdr:row>
      <xdr:rowOff>163337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D2640843-CE98-4750-B1D2-5F132746B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22960" y="479016060"/>
          <a:ext cx="8729352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1992</xdr:row>
      <xdr:rowOff>0</xdr:rowOff>
    </xdr:from>
    <xdr:to>
      <xdr:col>15</xdr:col>
      <xdr:colOff>95814</xdr:colOff>
      <xdr:row>2018</xdr:row>
      <xdr:rowOff>132841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B5559E58-0754-4E83-8361-4605FD39D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22960" y="485843580"/>
          <a:ext cx="8576874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2020</xdr:row>
      <xdr:rowOff>0</xdr:rowOff>
    </xdr:from>
    <xdr:to>
      <xdr:col>19</xdr:col>
      <xdr:colOff>13196</xdr:colOff>
      <xdr:row>2046</xdr:row>
      <xdr:rowOff>155713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5F8A305-8C26-47EA-93AB-A0516412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22960" y="492671100"/>
          <a:ext cx="10932656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2049</xdr:row>
      <xdr:rowOff>0</xdr:rowOff>
    </xdr:from>
    <xdr:to>
      <xdr:col>17</xdr:col>
      <xdr:colOff>508127</xdr:colOff>
      <xdr:row>2075</xdr:row>
      <xdr:rowOff>155713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FFB42772-BB37-4B5F-BBD4-24DC255A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22960" y="499742460"/>
          <a:ext cx="1020838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2077</xdr:row>
      <xdr:rowOff>0</xdr:rowOff>
    </xdr:from>
    <xdr:to>
      <xdr:col>19</xdr:col>
      <xdr:colOff>180921</xdr:colOff>
      <xdr:row>2103</xdr:row>
      <xdr:rowOff>132841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DFE3120D-9627-4275-A473-A2B7AEC4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22960" y="506569980"/>
          <a:ext cx="11100381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2105</xdr:row>
      <xdr:rowOff>0</xdr:rowOff>
    </xdr:from>
    <xdr:to>
      <xdr:col>17</xdr:col>
      <xdr:colOff>485255</xdr:colOff>
      <xdr:row>2131</xdr:row>
      <xdr:rowOff>109970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39335F1-48EB-487E-A529-40761457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22960" y="513397500"/>
          <a:ext cx="10185515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2133</xdr:row>
      <xdr:rowOff>0</xdr:rowOff>
    </xdr:from>
    <xdr:to>
      <xdr:col>19</xdr:col>
      <xdr:colOff>318151</xdr:colOff>
      <xdr:row>2159</xdr:row>
      <xdr:rowOff>117593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831FF542-F7CE-44BC-9A72-1E488594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22960" y="520225020"/>
          <a:ext cx="11237611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2161</xdr:row>
      <xdr:rowOff>0</xdr:rowOff>
    </xdr:from>
    <xdr:to>
      <xdr:col>17</xdr:col>
      <xdr:colOff>309905</xdr:colOff>
      <xdr:row>2187</xdr:row>
      <xdr:rowOff>140465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69FD7D3C-D89C-46C5-A699-5E45506BB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22960" y="527052540"/>
          <a:ext cx="10010165" cy="6480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tabSelected="1" zoomScale="115" zoomScaleNormal="115" workbookViewId="0">
      <pane ySplit="8" topLeftCell="A82" activePane="bottomLeft" state="frozen"/>
      <selection pane="bottomLeft" activeCell="B84" sqref="B84"/>
    </sheetView>
  </sheetViews>
  <sheetFormatPr defaultRowHeight="13.2" x14ac:dyDescent="0.2"/>
  <cols>
    <col min="1" max="1" width="2.88671875" customWidth="1"/>
    <col min="2" max="5" width="6.5546875" customWidth="1"/>
    <col min="6" max="6" width="8.77734375" customWidth="1"/>
    <col min="7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82" t="s">
        <v>4</v>
      </c>
      <c r="C2" s="82"/>
      <c r="D2" s="91" t="s">
        <v>68</v>
      </c>
      <c r="E2" s="91"/>
      <c r="F2" s="82" t="s">
        <v>5</v>
      </c>
      <c r="G2" s="82"/>
      <c r="H2" s="83" t="s">
        <v>69</v>
      </c>
      <c r="I2" s="83"/>
      <c r="J2" s="82" t="s">
        <v>6</v>
      </c>
      <c r="K2" s="82"/>
      <c r="L2" s="90">
        <v>100000</v>
      </c>
      <c r="M2" s="91"/>
      <c r="N2" s="82" t="s">
        <v>7</v>
      </c>
      <c r="O2" s="82"/>
      <c r="P2" s="92">
        <f>SUM(L2,D4)</f>
        <v>346701.19730531052</v>
      </c>
      <c r="Q2" s="83"/>
      <c r="R2" s="1"/>
      <c r="S2" s="1"/>
      <c r="T2" s="1"/>
    </row>
    <row r="3" spans="2:25" ht="115.2" customHeight="1" x14ac:dyDescent="0.2">
      <c r="B3" s="82" t="s">
        <v>8</v>
      </c>
      <c r="C3" s="82"/>
      <c r="D3" s="93" t="s">
        <v>67</v>
      </c>
      <c r="E3" s="93"/>
      <c r="F3" s="93"/>
      <c r="G3" s="93"/>
      <c r="H3" s="93"/>
      <c r="I3" s="93"/>
      <c r="J3" s="82" t="s">
        <v>9</v>
      </c>
      <c r="K3" s="82"/>
      <c r="L3" s="94" t="s">
        <v>66</v>
      </c>
      <c r="M3" s="95"/>
      <c r="N3" s="95"/>
      <c r="O3" s="95"/>
      <c r="P3" s="95"/>
      <c r="Q3" s="95"/>
      <c r="R3" s="1"/>
      <c r="S3" s="1"/>
      <c r="T3" s="54"/>
    </row>
    <row r="4" spans="2:25" x14ac:dyDescent="0.2">
      <c r="B4" s="82" t="s">
        <v>10</v>
      </c>
      <c r="C4" s="82"/>
      <c r="D4" s="88">
        <f>SUM($R$9:$S$993)</f>
        <v>246701.19730531049</v>
      </c>
      <c r="E4" s="88"/>
      <c r="F4" s="82" t="s">
        <v>11</v>
      </c>
      <c r="G4" s="82"/>
      <c r="H4" s="89">
        <f>SUM($T$9:$U$108)</f>
        <v>1585.0000000000018</v>
      </c>
      <c r="I4" s="83"/>
      <c r="J4" s="96"/>
      <c r="K4" s="96"/>
      <c r="L4" s="92"/>
      <c r="M4" s="92"/>
      <c r="N4" s="96" t="s">
        <v>58</v>
      </c>
      <c r="O4" s="96"/>
      <c r="P4" s="97">
        <f>MAX(Y:Y)</f>
        <v>3.0000000000001248E-2</v>
      </c>
      <c r="Q4" s="97"/>
      <c r="R4" s="1"/>
      <c r="S4" s="1"/>
      <c r="T4" s="1"/>
    </row>
    <row r="5" spans="2:25" x14ac:dyDescent="0.2">
      <c r="B5" s="38" t="s">
        <v>14</v>
      </c>
      <c r="C5" s="2">
        <f>COUNTIF($R$9:$R$990,"&gt;0")</f>
        <v>74</v>
      </c>
      <c r="D5" s="37" t="s">
        <v>15</v>
      </c>
      <c r="E5" s="15">
        <f>COUNTIF($R$9:$R$990,"&lt;0")</f>
        <v>4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0.94871794871794868</v>
      </c>
      <c r="J5" s="81" t="s">
        <v>18</v>
      </c>
      <c r="K5" s="82"/>
      <c r="L5" s="61">
        <f>MAX(V9:V993)</f>
        <v>13</v>
      </c>
      <c r="M5" s="62"/>
      <c r="N5" s="17" t="s">
        <v>19</v>
      </c>
      <c r="O5" s="9"/>
      <c r="P5" s="61">
        <f>MAX(W9:W993)</f>
        <v>1</v>
      </c>
      <c r="Q5" s="6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5" x14ac:dyDescent="0.2">
      <c r="B7" s="65" t="s">
        <v>20</v>
      </c>
      <c r="C7" s="67" t="s">
        <v>21</v>
      </c>
      <c r="D7" s="68"/>
      <c r="E7" s="71" t="s">
        <v>22</v>
      </c>
      <c r="F7" s="72"/>
      <c r="G7" s="72"/>
      <c r="H7" s="72"/>
      <c r="I7" s="73"/>
      <c r="J7" s="74" t="s">
        <v>23</v>
      </c>
      <c r="K7" s="75"/>
      <c r="L7" s="76"/>
      <c r="M7" s="77" t="s">
        <v>24</v>
      </c>
      <c r="N7" s="78" t="s">
        <v>25</v>
      </c>
      <c r="O7" s="79"/>
      <c r="P7" s="79"/>
      <c r="Q7" s="80"/>
      <c r="R7" s="84" t="s">
        <v>26</v>
      </c>
      <c r="S7" s="84"/>
      <c r="T7" s="84"/>
      <c r="U7" s="84"/>
    </row>
    <row r="8" spans="2:25" x14ac:dyDescent="0.2">
      <c r="B8" s="66"/>
      <c r="C8" s="69"/>
      <c r="D8" s="70"/>
      <c r="E8" s="18" t="s">
        <v>27</v>
      </c>
      <c r="F8" s="18" t="s">
        <v>28</v>
      </c>
      <c r="G8" s="18" t="s">
        <v>29</v>
      </c>
      <c r="H8" s="85" t="s">
        <v>30</v>
      </c>
      <c r="I8" s="73"/>
      <c r="J8" s="4" t="s">
        <v>31</v>
      </c>
      <c r="K8" s="86" t="s">
        <v>32</v>
      </c>
      <c r="L8" s="76"/>
      <c r="M8" s="77"/>
      <c r="N8" s="5" t="s">
        <v>27</v>
      </c>
      <c r="O8" s="5" t="s">
        <v>28</v>
      </c>
      <c r="P8" s="87" t="s">
        <v>30</v>
      </c>
      <c r="Q8" s="80"/>
      <c r="R8" s="84" t="s">
        <v>33</v>
      </c>
      <c r="S8" s="84"/>
      <c r="T8" s="84" t="s">
        <v>31</v>
      </c>
      <c r="U8" s="84"/>
      <c r="Y8" t="s">
        <v>57</v>
      </c>
    </row>
    <row r="9" spans="2:25" x14ac:dyDescent="0.2">
      <c r="B9" s="39">
        <v>1</v>
      </c>
      <c r="C9" s="55">
        <f>L2</f>
        <v>100000</v>
      </c>
      <c r="D9" s="55"/>
      <c r="E9" s="39">
        <v>2014</v>
      </c>
      <c r="F9" s="8">
        <v>43618</v>
      </c>
      <c r="G9" s="39" t="s">
        <v>3</v>
      </c>
      <c r="H9" s="56">
        <v>101.83</v>
      </c>
      <c r="I9" s="56"/>
      <c r="J9" s="39">
        <v>16</v>
      </c>
      <c r="K9" s="55">
        <f>IF(J9="","",C9*0.03)</f>
        <v>3000</v>
      </c>
      <c r="L9" s="55"/>
      <c r="M9" s="6">
        <f>IF(J9="","",(K9/J9)/LOOKUP(RIGHT($D$2,3),定数!$A$6:$A$13,定数!$B$6:$B$13))</f>
        <v>1.875</v>
      </c>
      <c r="N9" s="39">
        <v>2014</v>
      </c>
      <c r="O9" s="8">
        <v>43618</v>
      </c>
      <c r="P9" s="56">
        <v>101.94</v>
      </c>
      <c r="Q9" s="56"/>
      <c r="R9" s="59">
        <f>IF(P9="","",T9*M9*LOOKUP(RIGHT($D$2,3),定数!$A$6:$A$13,定数!$B$6:$B$13))</f>
        <v>2062.4999999999895</v>
      </c>
      <c r="S9" s="59"/>
      <c r="T9" s="60">
        <f>IF(P9="","",IF(G9="買",(P9-H9),(H9-P9))*IF(RIGHT($D$2,3)="JPY",100,10000))</f>
        <v>10.999999999999943</v>
      </c>
      <c r="U9" s="60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55">
        <f t="shared" ref="C10:C73" si="0">IF(R9="","",C9+R9)</f>
        <v>102062.49999999999</v>
      </c>
      <c r="D10" s="55"/>
      <c r="E10" s="39">
        <v>2014</v>
      </c>
      <c r="F10" s="8">
        <v>43618</v>
      </c>
      <c r="G10" s="39" t="s">
        <v>3</v>
      </c>
      <c r="H10" s="56">
        <v>102.06</v>
      </c>
      <c r="I10" s="56"/>
      <c r="J10" s="39">
        <v>13</v>
      </c>
      <c r="K10" s="57">
        <f>IF(J10="","",C10*0.03)</f>
        <v>3061.8749999999995</v>
      </c>
      <c r="L10" s="58"/>
      <c r="M10" s="6">
        <f>IF(J10="","",(K10/J10)/LOOKUP(RIGHT($D$2,3),定数!$A$6:$A$13,定数!$B$6:$B$13))</f>
        <v>2.3552884615384615</v>
      </c>
      <c r="N10" s="39">
        <v>2014</v>
      </c>
      <c r="O10" s="8">
        <v>43618</v>
      </c>
      <c r="P10" s="56">
        <v>102.13</v>
      </c>
      <c r="Q10" s="56"/>
      <c r="R10" s="59">
        <f>IF(P10="","",T10*M10*LOOKUP(RIGHT($D$2,3),定数!$A$6:$A$13,定数!$B$6:$B$13))</f>
        <v>1648.7019230767626</v>
      </c>
      <c r="S10" s="59"/>
      <c r="T10" s="60">
        <f>IF(P10="","",IF(G10="買",(P10-H10),(H10-P10))*IF(RIGHT($D$2,3)="JPY",100,10000))</f>
        <v>6.9999999999993179</v>
      </c>
      <c r="U10" s="60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102062.49999999999</v>
      </c>
    </row>
    <row r="11" spans="2:25" x14ac:dyDescent="0.2">
      <c r="B11" s="39">
        <v>3</v>
      </c>
      <c r="C11" s="55">
        <f t="shared" si="0"/>
        <v>103711.20192307675</v>
      </c>
      <c r="D11" s="55"/>
      <c r="E11" s="39">
        <v>2014</v>
      </c>
      <c r="F11" s="8">
        <v>43619</v>
      </c>
      <c r="G11" s="39" t="s">
        <v>3</v>
      </c>
      <c r="H11" s="56">
        <v>102.44</v>
      </c>
      <c r="I11" s="56"/>
      <c r="J11" s="39">
        <v>18</v>
      </c>
      <c r="K11" s="57">
        <f t="shared" ref="K11:K74" si="3">IF(J11="","",C11*0.03)</f>
        <v>3111.3360576923023</v>
      </c>
      <c r="L11" s="58"/>
      <c r="M11" s="6">
        <f>IF(J11="","",(K11/J11)/LOOKUP(RIGHT($D$2,3),定数!$A$6:$A$13,定数!$B$6:$B$13))</f>
        <v>1.7285200320512792</v>
      </c>
      <c r="N11" s="39">
        <v>2014</v>
      </c>
      <c r="O11" s="8">
        <v>43620</v>
      </c>
      <c r="P11" s="56">
        <v>102.55</v>
      </c>
      <c r="Q11" s="56"/>
      <c r="R11" s="59">
        <f>IF(P11="","",T11*M11*LOOKUP(RIGHT($D$2,3),定数!$A$6:$A$13,定数!$B$6:$B$13))</f>
        <v>1901.3720352563971</v>
      </c>
      <c r="S11" s="59"/>
      <c r="T11" s="60">
        <f>IF(P11="","",IF(G11="買",(P11-H11),(H11-P11))*IF(RIGHT($D$2,3)="JPY",100,10000))</f>
        <v>10.999999999999943</v>
      </c>
      <c r="U11" s="60"/>
      <c r="V11" s="22">
        <f t="shared" si="1"/>
        <v>3</v>
      </c>
      <c r="W11">
        <f t="shared" si="2"/>
        <v>0</v>
      </c>
      <c r="X11" s="40">
        <f>IF(C11&lt;&gt;"",MAX(X10,C11),"")</f>
        <v>103711.20192307675</v>
      </c>
      <c r="Y11" s="41">
        <f>IF(X11&lt;&gt;"",1-(C11/X11),"")</f>
        <v>0</v>
      </c>
    </row>
    <row r="12" spans="2:25" x14ac:dyDescent="0.2">
      <c r="B12" s="39">
        <v>4</v>
      </c>
      <c r="C12" s="55">
        <f t="shared" si="0"/>
        <v>105612.57395833315</v>
      </c>
      <c r="D12" s="55"/>
      <c r="E12" s="39">
        <v>2014</v>
      </c>
      <c r="F12" s="8">
        <v>43627</v>
      </c>
      <c r="G12" s="39" t="s">
        <v>2</v>
      </c>
      <c r="H12" s="56">
        <v>102.01</v>
      </c>
      <c r="I12" s="56"/>
      <c r="J12" s="39">
        <v>35</v>
      </c>
      <c r="K12" s="57">
        <f t="shared" si="3"/>
        <v>3168.3772187499944</v>
      </c>
      <c r="L12" s="58"/>
      <c r="M12" s="6">
        <f>IF(J12="","",(K12/J12)/LOOKUP(RIGHT($D$2,3),定数!$A$6:$A$13,定数!$B$6:$B$13))</f>
        <v>0.90525063392856975</v>
      </c>
      <c r="N12" s="39">
        <v>2014</v>
      </c>
      <c r="O12" s="8">
        <v>43628</v>
      </c>
      <c r="P12" s="56">
        <v>101.8</v>
      </c>
      <c r="Q12" s="56"/>
      <c r="R12" s="59">
        <f>IF(P12="","",T12*M12*LOOKUP(RIGHT($D$2,3),定数!$A$6:$A$13,定数!$B$6:$B$13))</f>
        <v>1901.0263312500688</v>
      </c>
      <c r="S12" s="59"/>
      <c r="T12" s="60">
        <f t="shared" ref="T12:T63" si="4">IF(P12="","",IF(G12="買",(P12-H12),(H12-P12))*IF(RIGHT($D$2,3)="JPY",100,10000))</f>
        <v>21.000000000000796</v>
      </c>
      <c r="U12" s="60"/>
      <c r="V12" s="22">
        <f t="shared" si="1"/>
        <v>4</v>
      </c>
      <c r="W12">
        <f t="shared" si="2"/>
        <v>0</v>
      </c>
      <c r="X12" s="40">
        <f t="shared" ref="X12:X75" si="5">IF(C12&lt;&gt;"",MAX(X11,C12),"")</f>
        <v>105612.57395833315</v>
      </c>
      <c r="Y12" s="41">
        <f t="shared" ref="Y12:Y75" si="6">IF(X12&lt;&gt;"",1-(C12/X12),"")</f>
        <v>0</v>
      </c>
    </row>
    <row r="13" spans="2:25" x14ac:dyDescent="0.2">
      <c r="B13" s="39">
        <v>5</v>
      </c>
      <c r="C13" s="55">
        <f t="shared" si="0"/>
        <v>107513.60028958322</v>
      </c>
      <c r="D13" s="55"/>
      <c r="E13" s="39">
        <v>2014</v>
      </c>
      <c r="F13" s="8">
        <v>43628</v>
      </c>
      <c r="G13" s="39" t="s">
        <v>2</v>
      </c>
      <c r="H13" s="56">
        <v>101.91</v>
      </c>
      <c r="I13" s="56"/>
      <c r="J13" s="39">
        <v>22</v>
      </c>
      <c r="K13" s="57">
        <f t="shared" si="3"/>
        <v>3225.4080086874965</v>
      </c>
      <c r="L13" s="58"/>
      <c r="M13" s="6">
        <f>IF(J13="","",(K13/J13)/LOOKUP(RIGHT($D$2,3),定数!$A$6:$A$13,定数!$B$6:$B$13))</f>
        <v>1.4660945494034074</v>
      </c>
      <c r="N13" s="39">
        <v>2014</v>
      </c>
      <c r="O13" s="8">
        <v>43628</v>
      </c>
      <c r="P13" s="56">
        <v>101.77</v>
      </c>
      <c r="Q13" s="56"/>
      <c r="R13" s="59">
        <f>IF(P13="","",T13*M13*LOOKUP(RIGHT($D$2,3),定数!$A$6:$A$13,定数!$B$6:$B$13))</f>
        <v>2052.5323691647786</v>
      </c>
      <c r="S13" s="59"/>
      <c r="T13" s="60">
        <f t="shared" si="4"/>
        <v>14.000000000000057</v>
      </c>
      <c r="U13" s="60"/>
      <c r="V13" s="22">
        <f t="shared" si="1"/>
        <v>5</v>
      </c>
      <c r="W13">
        <f t="shared" si="2"/>
        <v>0</v>
      </c>
      <c r="X13" s="40">
        <f t="shared" si="5"/>
        <v>107513.60028958322</v>
      </c>
      <c r="Y13" s="41">
        <f t="shared" si="6"/>
        <v>0</v>
      </c>
    </row>
    <row r="14" spans="2:25" x14ac:dyDescent="0.2">
      <c r="B14" s="47">
        <v>6</v>
      </c>
      <c r="C14" s="55">
        <f t="shared" si="0"/>
        <v>109566.132658748</v>
      </c>
      <c r="D14" s="55"/>
      <c r="E14" s="39">
        <v>2014</v>
      </c>
      <c r="F14" s="8">
        <v>43633</v>
      </c>
      <c r="G14" s="39" t="s">
        <v>3</v>
      </c>
      <c r="H14" s="56">
        <v>102.03</v>
      </c>
      <c r="I14" s="56"/>
      <c r="J14" s="39">
        <v>13</v>
      </c>
      <c r="K14" s="57">
        <f t="shared" si="3"/>
        <v>3286.98397976244</v>
      </c>
      <c r="L14" s="58"/>
      <c r="M14" s="6">
        <f>IF(J14="","",(K14/J14)/LOOKUP(RIGHT($D$2,3),定数!$A$6:$A$13,定数!$B$6:$B$13))</f>
        <v>2.5284492152018769</v>
      </c>
      <c r="N14" s="39">
        <v>2014</v>
      </c>
      <c r="O14" s="8">
        <v>43633</v>
      </c>
      <c r="P14" s="56">
        <v>102.12</v>
      </c>
      <c r="Q14" s="56"/>
      <c r="R14" s="59">
        <f>IF(P14="","",T14*M14*LOOKUP(RIGHT($D$2,3),定数!$A$6:$A$13,定数!$B$6:$B$13))</f>
        <v>2275.6042936817753</v>
      </c>
      <c r="S14" s="59"/>
      <c r="T14" s="60">
        <f t="shared" si="4"/>
        <v>9.0000000000003411</v>
      </c>
      <c r="U14" s="60"/>
      <c r="V14" s="22">
        <f t="shared" si="1"/>
        <v>6</v>
      </c>
      <c r="W14">
        <f t="shared" si="2"/>
        <v>0</v>
      </c>
      <c r="X14" s="40">
        <f t="shared" si="5"/>
        <v>109566.132658748</v>
      </c>
      <c r="Y14" s="41">
        <f t="shared" si="6"/>
        <v>0</v>
      </c>
    </row>
    <row r="15" spans="2:25" x14ac:dyDescent="0.2">
      <c r="B15" s="39">
        <v>7</v>
      </c>
      <c r="C15" s="55">
        <f t="shared" si="0"/>
        <v>111841.73695242977</v>
      </c>
      <c r="D15" s="55"/>
      <c r="E15" s="39">
        <v>2014</v>
      </c>
      <c r="F15" s="8">
        <v>43636</v>
      </c>
      <c r="G15" s="39" t="s">
        <v>3</v>
      </c>
      <c r="H15" s="56">
        <v>101.97</v>
      </c>
      <c r="I15" s="56"/>
      <c r="J15" s="39">
        <v>16</v>
      </c>
      <c r="K15" s="57">
        <f t="shared" si="3"/>
        <v>3355.2521085728931</v>
      </c>
      <c r="L15" s="58"/>
      <c r="M15" s="6">
        <f>IF(J15="","",(K15/J15)/LOOKUP(RIGHT($D$2,3),定数!$A$6:$A$13,定数!$B$6:$B$13))</f>
        <v>2.0970325678580584</v>
      </c>
      <c r="N15" s="39">
        <v>2014</v>
      </c>
      <c r="O15" s="8">
        <v>43636</v>
      </c>
      <c r="P15" s="56">
        <v>102.06</v>
      </c>
      <c r="Q15" s="56"/>
      <c r="R15" s="59">
        <f>IF(P15="","",T15*M15*LOOKUP(RIGHT($D$2,3),定数!$A$6:$A$13,定数!$B$6:$B$13))</f>
        <v>1887.3293110723239</v>
      </c>
      <c r="S15" s="59"/>
      <c r="T15" s="60">
        <f t="shared" si="4"/>
        <v>9.0000000000003411</v>
      </c>
      <c r="U15" s="60"/>
      <c r="V15" s="22">
        <f t="shared" si="1"/>
        <v>7</v>
      </c>
      <c r="W15">
        <f t="shared" si="2"/>
        <v>0</v>
      </c>
      <c r="X15" s="40">
        <f t="shared" si="5"/>
        <v>111841.73695242977</v>
      </c>
      <c r="Y15" s="41">
        <f t="shared" si="6"/>
        <v>0</v>
      </c>
    </row>
    <row r="16" spans="2:25" x14ac:dyDescent="0.2">
      <c r="B16" s="39">
        <v>8</v>
      </c>
      <c r="C16" s="55">
        <f t="shared" si="0"/>
        <v>113729.06626350209</v>
      </c>
      <c r="D16" s="55"/>
      <c r="E16" s="39">
        <v>2014</v>
      </c>
      <c r="F16" s="8">
        <v>43642</v>
      </c>
      <c r="G16" s="39" t="s">
        <v>2</v>
      </c>
      <c r="H16" s="56">
        <v>101.77</v>
      </c>
      <c r="I16" s="56"/>
      <c r="J16" s="39">
        <v>9</v>
      </c>
      <c r="K16" s="57">
        <f t="shared" si="3"/>
        <v>3411.8719879050623</v>
      </c>
      <c r="L16" s="58"/>
      <c r="M16" s="6">
        <f>IF(J16="","",(K16/J16)/LOOKUP(RIGHT($D$2,3),定数!$A$6:$A$13,定数!$B$6:$B$13))</f>
        <v>3.7909688754500688</v>
      </c>
      <c r="N16" s="39">
        <v>2014</v>
      </c>
      <c r="O16" s="8">
        <v>43642</v>
      </c>
      <c r="P16" s="56">
        <v>101.72</v>
      </c>
      <c r="Q16" s="56"/>
      <c r="R16" s="59">
        <f>IF(P16="","",T16*M16*LOOKUP(RIGHT($D$2,3),定数!$A$6:$A$13,定数!$B$6:$B$13))</f>
        <v>1895.4844377249267</v>
      </c>
      <c r="S16" s="59"/>
      <c r="T16" s="60">
        <f t="shared" si="4"/>
        <v>4.9999999999997158</v>
      </c>
      <c r="U16" s="60"/>
      <c r="V16" s="22">
        <f t="shared" si="1"/>
        <v>8</v>
      </c>
      <c r="W16">
        <f t="shared" si="2"/>
        <v>0</v>
      </c>
      <c r="X16" s="40">
        <f t="shared" si="5"/>
        <v>113729.06626350209</v>
      </c>
      <c r="Y16" s="41">
        <f t="shared" si="6"/>
        <v>0</v>
      </c>
    </row>
    <row r="17" spans="2:25" x14ac:dyDescent="0.2">
      <c r="B17" s="39">
        <v>9</v>
      </c>
      <c r="C17" s="55">
        <f t="shared" si="0"/>
        <v>115624.55070122701</v>
      </c>
      <c r="D17" s="55"/>
      <c r="E17" s="39">
        <v>2014</v>
      </c>
      <c r="F17" s="8">
        <v>43643</v>
      </c>
      <c r="G17" s="39" t="s">
        <v>2</v>
      </c>
      <c r="H17" s="56">
        <v>101.64</v>
      </c>
      <c r="I17" s="56"/>
      <c r="J17" s="39">
        <v>10</v>
      </c>
      <c r="K17" s="57">
        <f t="shared" si="3"/>
        <v>3468.7365210368102</v>
      </c>
      <c r="L17" s="58"/>
      <c r="M17" s="6">
        <f>IF(J17="","",(K17/J17)/LOOKUP(RIGHT($D$2,3),定数!$A$6:$A$13,定数!$B$6:$B$13))</f>
        <v>3.4687365210368104</v>
      </c>
      <c r="N17" s="39">
        <v>2014</v>
      </c>
      <c r="O17" s="8">
        <v>43643</v>
      </c>
      <c r="P17" s="56">
        <v>101.59</v>
      </c>
      <c r="Q17" s="56"/>
      <c r="R17" s="59">
        <f>IF(P17="","",T17*M17*LOOKUP(RIGHT($D$2,3),定数!$A$6:$A$13,定数!$B$6:$B$13))</f>
        <v>1734.3682605183067</v>
      </c>
      <c r="S17" s="59"/>
      <c r="T17" s="60">
        <f t="shared" si="4"/>
        <v>4.9999999999997158</v>
      </c>
      <c r="U17" s="60"/>
      <c r="V17" s="22">
        <f t="shared" si="1"/>
        <v>9</v>
      </c>
      <c r="W17">
        <f t="shared" si="2"/>
        <v>0</v>
      </c>
      <c r="X17" s="40">
        <f t="shared" si="5"/>
        <v>115624.55070122701</v>
      </c>
      <c r="Y17" s="41">
        <f t="shared" si="6"/>
        <v>0</v>
      </c>
    </row>
    <row r="18" spans="2:25" x14ac:dyDescent="0.2">
      <c r="B18" s="39">
        <v>10</v>
      </c>
      <c r="C18" s="55">
        <f t="shared" si="0"/>
        <v>117358.91896174532</v>
      </c>
      <c r="D18" s="55"/>
      <c r="E18" s="39">
        <v>2014</v>
      </c>
      <c r="F18" s="8">
        <v>43653</v>
      </c>
      <c r="G18" s="39" t="s">
        <v>2</v>
      </c>
      <c r="H18" s="56">
        <v>102</v>
      </c>
      <c r="I18" s="56"/>
      <c r="J18" s="39">
        <v>19</v>
      </c>
      <c r="K18" s="57">
        <f t="shared" si="3"/>
        <v>3520.7675688523595</v>
      </c>
      <c r="L18" s="58"/>
      <c r="M18" s="6">
        <f>IF(J18="","",(K18/J18)/LOOKUP(RIGHT($D$2,3),定数!$A$6:$A$13,定数!$B$6:$B$13))</f>
        <v>1.8530355625538735</v>
      </c>
      <c r="N18" s="39">
        <v>2014</v>
      </c>
      <c r="O18" s="8">
        <v>43653</v>
      </c>
      <c r="P18" s="56">
        <v>101.88</v>
      </c>
      <c r="Q18" s="56"/>
      <c r="R18" s="59">
        <f>IF(P18="","",T18*M18*LOOKUP(RIGHT($D$2,3),定数!$A$6:$A$13,定数!$B$6:$B$13))</f>
        <v>2223.6426750647324</v>
      </c>
      <c r="S18" s="59"/>
      <c r="T18" s="60">
        <f t="shared" si="4"/>
        <v>12.000000000000455</v>
      </c>
      <c r="U18" s="60"/>
      <c r="V18" s="22">
        <f t="shared" si="1"/>
        <v>10</v>
      </c>
      <c r="W18">
        <f t="shared" si="2"/>
        <v>0</v>
      </c>
      <c r="X18" s="40">
        <f t="shared" si="5"/>
        <v>117358.91896174532</v>
      </c>
      <c r="Y18" s="41">
        <f t="shared" si="6"/>
        <v>0</v>
      </c>
    </row>
    <row r="19" spans="2:25" x14ac:dyDescent="0.2">
      <c r="B19" s="39">
        <v>11</v>
      </c>
      <c r="C19" s="55">
        <f t="shared" si="0"/>
        <v>119582.56163681006</v>
      </c>
      <c r="D19" s="55"/>
      <c r="E19" s="39">
        <v>2014</v>
      </c>
      <c r="F19" s="8">
        <v>43653</v>
      </c>
      <c r="G19" s="39" t="s">
        <v>2</v>
      </c>
      <c r="H19" s="56">
        <v>101.71</v>
      </c>
      <c r="I19" s="56"/>
      <c r="J19" s="39">
        <v>15</v>
      </c>
      <c r="K19" s="57">
        <f t="shared" si="3"/>
        <v>3587.4768491043019</v>
      </c>
      <c r="L19" s="58"/>
      <c r="M19" s="6">
        <f>IF(J19="","",(K19/J19)/LOOKUP(RIGHT($D$2,3),定数!$A$6:$A$13,定数!$B$6:$B$13))</f>
        <v>2.3916512327362014</v>
      </c>
      <c r="N19" s="39">
        <v>2014</v>
      </c>
      <c r="O19" s="8">
        <v>43654</v>
      </c>
      <c r="P19" s="56">
        <v>101.62</v>
      </c>
      <c r="Q19" s="56"/>
      <c r="R19" s="59">
        <f>IF(P19="","",T19*M19*LOOKUP(RIGHT($D$2,3),定数!$A$6:$A$13,定数!$B$6:$B$13))</f>
        <v>2152.4861094623229</v>
      </c>
      <c r="S19" s="59"/>
      <c r="T19" s="60">
        <f t="shared" si="4"/>
        <v>8.99999999999892</v>
      </c>
      <c r="U19" s="60"/>
      <c r="V19" s="22">
        <f t="shared" si="1"/>
        <v>11</v>
      </c>
      <c r="W19">
        <f t="shared" si="2"/>
        <v>0</v>
      </c>
      <c r="X19" s="40">
        <f t="shared" si="5"/>
        <v>119582.56163681006</v>
      </c>
      <c r="Y19" s="41">
        <f t="shared" si="6"/>
        <v>0</v>
      </c>
    </row>
    <row r="20" spans="2:25" x14ac:dyDescent="0.2">
      <c r="B20" s="39">
        <v>12</v>
      </c>
      <c r="C20" s="55">
        <f t="shared" si="0"/>
        <v>121735.04774627238</v>
      </c>
      <c r="D20" s="55"/>
      <c r="E20" s="39">
        <v>2014</v>
      </c>
      <c r="F20" s="8">
        <v>43656</v>
      </c>
      <c r="G20" s="39" t="s">
        <v>2</v>
      </c>
      <c r="H20" s="56">
        <v>101.53</v>
      </c>
      <c r="I20" s="56"/>
      <c r="J20" s="39">
        <v>32</v>
      </c>
      <c r="K20" s="57">
        <f t="shared" si="3"/>
        <v>3652.0514323881712</v>
      </c>
      <c r="L20" s="58"/>
      <c r="M20" s="6">
        <f>IF(J20="","",(K20/J20)/LOOKUP(RIGHT($D$2,3),定数!$A$6:$A$13,定数!$B$6:$B$13))</f>
        <v>1.1412660726213035</v>
      </c>
      <c r="N20" s="39">
        <v>2014</v>
      </c>
      <c r="O20" s="8">
        <v>43656</v>
      </c>
      <c r="P20" s="56">
        <v>101.34</v>
      </c>
      <c r="Q20" s="56"/>
      <c r="R20" s="59">
        <f>IF(P20="","",T20*M20*LOOKUP(RIGHT($D$2,3),定数!$A$6:$A$13,定数!$B$6:$B$13))</f>
        <v>2168.4055379804508</v>
      </c>
      <c r="S20" s="59"/>
      <c r="T20" s="60">
        <f t="shared" si="4"/>
        <v>18.999999999999773</v>
      </c>
      <c r="U20" s="60"/>
      <c r="V20" s="22">
        <f t="shared" si="1"/>
        <v>12</v>
      </c>
      <c r="W20">
        <f t="shared" si="2"/>
        <v>0</v>
      </c>
      <c r="X20" s="40">
        <f t="shared" si="5"/>
        <v>121735.04774627238</v>
      </c>
      <c r="Y20" s="41">
        <f t="shared" si="6"/>
        <v>0</v>
      </c>
    </row>
    <row r="21" spans="2:25" x14ac:dyDescent="0.2">
      <c r="B21" s="39">
        <v>13</v>
      </c>
      <c r="C21" s="55">
        <f t="shared" si="0"/>
        <v>123903.45328425283</v>
      </c>
      <c r="D21" s="55"/>
      <c r="E21" s="39">
        <v>2014</v>
      </c>
      <c r="F21" s="8">
        <v>43670</v>
      </c>
      <c r="G21" s="39" t="s">
        <v>3</v>
      </c>
      <c r="H21" s="56">
        <v>101.52</v>
      </c>
      <c r="I21" s="56"/>
      <c r="J21" s="39">
        <v>21</v>
      </c>
      <c r="K21" s="57">
        <f t="shared" si="3"/>
        <v>3717.1035985275848</v>
      </c>
      <c r="L21" s="58"/>
      <c r="M21" s="6">
        <f>IF(J21="","",(K21/J21)/LOOKUP(RIGHT($D$2,3),定数!$A$6:$A$13,定数!$B$6:$B$13))</f>
        <v>1.7700493326321833</v>
      </c>
      <c r="N21" s="39">
        <v>2014</v>
      </c>
      <c r="O21" s="8">
        <v>43670</v>
      </c>
      <c r="P21" s="56">
        <v>101.66</v>
      </c>
      <c r="Q21" s="56"/>
      <c r="R21" s="59">
        <f>IF(P21="","",T21*M21*LOOKUP(RIGHT($D$2,3),定数!$A$6:$A$13,定数!$B$6:$B$13))</f>
        <v>2478.0690656850666</v>
      </c>
      <c r="S21" s="59"/>
      <c r="T21" s="60">
        <f t="shared" si="4"/>
        <v>14.000000000000057</v>
      </c>
      <c r="U21" s="60"/>
      <c r="V21" s="22">
        <f t="shared" si="1"/>
        <v>13</v>
      </c>
      <c r="W21">
        <f t="shared" si="2"/>
        <v>0</v>
      </c>
      <c r="X21" s="40">
        <f t="shared" si="5"/>
        <v>123903.45328425283</v>
      </c>
      <c r="Y21" s="41">
        <f t="shared" si="6"/>
        <v>0</v>
      </c>
    </row>
    <row r="22" spans="2:25" x14ac:dyDescent="0.2">
      <c r="B22" s="39">
        <v>14</v>
      </c>
      <c r="C22" s="55">
        <f t="shared" si="0"/>
        <v>126381.52234993789</v>
      </c>
      <c r="D22" s="55"/>
      <c r="E22" s="39">
        <v>2014</v>
      </c>
      <c r="F22" s="8">
        <v>43671</v>
      </c>
      <c r="G22" s="39" t="s">
        <v>3</v>
      </c>
      <c r="H22" s="56">
        <v>101.92</v>
      </c>
      <c r="I22" s="56"/>
      <c r="J22" s="39">
        <v>21</v>
      </c>
      <c r="K22" s="57">
        <f t="shared" si="3"/>
        <v>3791.4456704981367</v>
      </c>
      <c r="L22" s="58"/>
      <c r="M22" s="6">
        <f>IF(J22="","",(K22/J22)/LOOKUP(RIGHT($D$2,3),定数!$A$6:$A$13,定数!$B$6:$B$13))</f>
        <v>1.805450319284827</v>
      </c>
      <c r="N22" s="39">
        <v>2014</v>
      </c>
      <c r="O22" s="8">
        <v>43672</v>
      </c>
      <c r="P22" s="56">
        <v>101.71</v>
      </c>
      <c r="Q22" s="56"/>
      <c r="R22" s="59">
        <f>IF(P22="","",T22*M22*LOOKUP(RIGHT($D$2,3),定数!$A$6:$A$13,定数!$B$6:$B$13))</f>
        <v>-3791.4456704982804</v>
      </c>
      <c r="S22" s="59"/>
      <c r="T22" s="60">
        <f t="shared" si="4"/>
        <v>-21.000000000000796</v>
      </c>
      <c r="U22" s="60"/>
      <c r="V22" s="22">
        <f t="shared" si="1"/>
        <v>0</v>
      </c>
      <c r="W22">
        <f t="shared" si="2"/>
        <v>1</v>
      </c>
      <c r="X22" s="40">
        <f t="shared" si="5"/>
        <v>126381.52234993789</v>
      </c>
      <c r="Y22" s="41">
        <f t="shared" si="6"/>
        <v>0</v>
      </c>
    </row>
    <row r="23" spans="2:25" x14ac:dyDescent="0.2">
      <c r="B23" s="39">
        <v>15</v>
      </c>
      <c r="C23" s="55">
        <f t="shared" si="0"/>
        <v>122590.0766794396</v>
      </c>
      <c r="D23" s="55"/>
      <c r="E23" s="39">
        <v>2014</v>
      </c>
      <c r="F23" s="8">
        <v>43674</v>
      </c>
      <c r="G23" s="39" t="s">
        <v>3</v>
      </c>
      <c r="H23" s="56">
        <v>101.82</v>
      </c>
      <c r="I23" s="56"/>
      <c r="J23" s="39">
        <v>12</v>
      </c>
      <c r="K23" s="57">
        <f t="shared" si="3"/>
        <v>3677.7023003831878</v>
      </c>
      <c r="L23" s="58"/>
      <c r="M23" s="6">
        <f>IF(J23="","",(K23/J23)/LOOKUP(RIGHT($D$2,3),定数!$A$6:$A$13,定数!$B$6:$B$13))</f>
        <v>3.0647519169859896</v>
      </c>
      <c r="N23" s="39">
        <v>2014</v>
      </c>
      <c r="O23" s="8">
        <v>43674</v>
      </c>
      <c r="P23" s="56">
        <v>101.89</v>
      </c>
      <c r="Q23" s="56"/>
      <c r="R23" s="59">
        <f>IF(P23="","",T23*M23*LOOKUP(RIGHT($D$2,3),定数!$A$6:$A$13,定数!$B$6:$B$13))</f>
        <v>2145.3263418904194</v>
      </c>
      <c r="S23" s="59"/>
      <c r="T23" s="60">
        <f t="shared" si="4"/>
        <v>7.000000000000739</v>
      </c>
      <c r="U23" s="60"/>
      <c r="V23" t="str">
        <f t="shared" ref="V23:W74" si="7">IF(S23&lt;&gt;"",IF(S23&lt;0,1+V22,0),"")</f>
        <v/>
      </c>
      <c r="W23">
        <f t="shared" si="2"/>
        <v>0</v>
      </c>
      <c r="X23" s="40">
        <f t="shared" si="5"/>
        <v>126381.52234993789</v>
      </c>
      <c r="Y23" s="41">
        <f t="shared" si="6"/>
        <v>3.0000000000001248E-2</v>
      </c>
    </row>
    <row r="24" spans="2:25" x14ac:dyDescent="0.2">
      <c r="B24" s="47">
        <v>16</v>
      </c>
      <c r="C24" s="55">
        <f t="shared" si="0"/>
        <v>124735.40302133003</v>
      </c>
      <c r="D24" s="55"/>
      <c r="E24" s="39">
        <v>2014</v>
      </c>
      <c r="F24" s="8">
        <v>43675</v>
      </c>
      <c r="G24" s="39" t="s">
        <v>3</v>
      </c>
      <c r="H24" s="56">
        <v>101.82</v>
      </c>
      <c r="I24" s="56"/>
      <c r="J24" s="39">
        <v>7</v>
      </c>
      <c r="K24" s="57">
        <f t="shared" si="3"/>
        <v>3742.0620906399008</v>
      </c>
      <c r="L24" s="58"/>
      <c r="M24" s="6">
        <f>IF(J24="","",(K24/J24)/LOOKUP(RIGHT($D$2,3),定数!$A$6:$A$13,定数!$B$6:$B$13))</f>
        <v>5.3458029866284305</v>
      </c>
      <c r="N24" s="39">
        <v>2014</v>
      </c>
      <c r="O24" s="8">
        <v>43675</v>
      </c>
      <c r="P24" s="56">
        <v>101.87</v>
      </c>
      <c r="Q24" s="56"/>
      <c r="R24" s="59">
        <f>IF(P24="","",T24*M24*LOOKUP(RIGHT($D$2,3),定数!$A$6:$A$13,定数!$B$6:$B$13))</f>
        <v>2672.9014933148228</v>
      </c>
      <c r="S24" s="59"/>
      <c r="T24" s="60">
        <f t="shared" si="4"/>
        <v>5.0000000000011369</v>
      </c>
      <c r="U24" s="60"/>
      <c r="V24" t="str">
        <f t="shared" si="7"/>
        <v/>
      </c>
      <c r="W24">
        <f t="shared" si="2"/>
        <v>0</v>
      </c>
      <c r="X24" s="40">
        <f t="shared" si="5"/>
        <v>126381.52234993789</v>
      </c>
      <c r="Y24" s="41">
        <f t="shared" si="6"/>
        <v>1.3024999999999398E-2</v>
      </c>
    </row>
    <row r="25" spans="2:25" x14ac:dyDescent="0.2">
      <c r="B25" s="39">
        <v>17</v>
      </c>
      <c r="C25" s="55">
        <f t="shared" si="0"/>
        <v>127408.30451464486</v>
      </c>
      <c r="D25" s="55"/>
      <c r="E25" s="39">
        <v>2014</v>
      </c>
      <c r="F25" s="8">
        <v>43675</v>
      </c>
      <c r="G25" s="39" t="s">
        <v>3</v>
      </c>
      <c r="H25" s="56">
        <v>101.88</v>
      </c>
      <c r="I25" s="56"/>
      <c r="J25" s="39">
        <v>7</v>
      </c>
      <c r="K25" s="57">
        <f t="shared" si="3"/>
        <v>3822.2491354393455</v>
      </c>
      <c r="L25" s="58"/>
      <c r="M25" s="6">
        <f>IF(J25="","",(K25/J25)/LOOKUP(RIGHT($D$2,3),定数!$A$6:$A$13,定数!$B$6:$B$13))</f>
        <v>5.4603559077704942</v>
      </c>
      <c r="N25" s="39">
        <v>2014</v>
      </c>
      <c r="O25" s="8">
        <v>43675</v>
      </c>
      <c r="P25" s="56">
        <v>101.93</v>
      </c>
      <c r="Q25" s="56"/>
      <c r="R25" s="59">
        <f>IF(P25="","",T25*M25*LOOKUP(RIGHT($D$2,3),定数!$A$6:$A$13,定数!$B$6:$B$13))</f>
        <v>2730.1779538858677</v>
      </c>
      <c r="S25" s="59"/>
      <c r="T25" s="60">
        <f t="shared" si="4"/>
        <v>5.0000000000011369</v>
      </c>
      <c r="U25" s="60"/>
      <c r="V25" t="str">
        <f t="shared" si="7"/>
        <v/>
      </c>
      <c r="W25">
        <f t="shared" si="2"/>
        <v>0</v>
      </c>
      <c r="X25" s="40">
        <f t="shared" si="5"/>
        <v>127408.30451464486</v>
      </c>
      <c r="Y25" s="41">
        <f t="shared" si="6"/>
        <v>0</v>
      </c>
    </row>
    <row r="26" spans="2:25" x14ac:dyDescent="0.2">
      <c r="B26" s="39">
        <v>18</v>
      </c>
      <c r="C26" s="55">
        <f t="shared" si="0"/>
        <v>130138.48246853072</v>
      </c>
      <c r="D26" s="55"/>
      <c r="E26" s="39">
        <v>2014</v>
      </c>
      <c r="F26" s="8">
        <v>43676</v>
      </c>
      <c r="G26" s="39" t="s">
        <v>3</v>
      </c>
      <c r="H26" s="56">
        <v>102.15</v>
      </c>
      <c r="I26" s="56"/>
      <c r="J26" s="39">
        <v>12</v>
      </c>
      <c r="K26" s="57">
        <f t="shared" si="3"/>
        <v>3904.1544740559216</v>
      </c>
      <c r="L26" s="58"/>
      <c r="M26" s="6">
        <f>IF(J26="","",(K26/J26)/LOOKUP(RIGHT($D$2,3),定数!$A$6:$A$13,定数!$B$6:$B$13))</f>
        <v>3.2534620617132681</v>
      </c>
      <c r="N26" s="39">
        <v>2014</v>
      </c>
      <c r="O26" s="8">
        <v>43676</v>
      </c>
      <c r="P26" s="56">
        <v>102.23</v>
      </c>
      <c r="Q26" s="56"/>
      <c r="R26" s="59">
        <f>IF(P26="","",T26*M26*LOOKUP(RIGHT($D$2,3),定数!$A$6:$A$13,定数!$B$6:$B$13))</f>
        <v>2602.7696493705589</v>
      </c>
      <c r="S26" s="59"/>
      <c r="T26" s="60">
        <f t="shared" si="4"/>
        <v>7.9999999999998295</v>
      </c>
      <c r="U26" s="60"/>
      <c r="V26" t="str">
        <f t="shared" si="7"/>
        <v/>
      </c>
      <c r="W26">
        <f t="shared" si="2"/>
        <v>0</v>
      </c>
      <c r="X26" s="40">
        <f t="shared" si="5"/>
        <v>130138.48246853072</v>
      </c>
      <c r="Y26" s="41">
        <f t="shared" si="6"/>
        <v>0</v>
      </c>
    </row>
    <row r="27" spans="2:25" x14ac:dyDescent="0.2">
      <c r="B27" s="39">
        <v>19</v>
      </c>
      <c r="C27" s="55">
        <f t="shared" si="0"/>
        <v>132741.25211790128</v>
      </c>
      <c r="D27" s="55"/>
      <c r="E27" s="39">
        <v>2014</v>
      </c>
      <c r="F27" s="8">
        <v>43685</v>
      </c>
      <c r="G27" s="39" t="s">
        <v>2</v>
      </c>
      <c r="H27" s="56">
        <v>102.11</v>
      </c>
      <c r="I27" s="56"/>
      <c r="J27" s="39">
        <v>32</v>
      </c>
      <c r="K27" s="57">
        <f t="shared" si="3"/>
        <v>3982.2375635370386</v>
      </c>
      <c r="L27" s="58"/>
      <c r="M27" s="6">
        <f>IF(J27="","",(K27/J27)/LOOKUP(RIGHT($D$2,3),定数!$A$6:$A$13,定数!$B$6:$B$13))</f>
        <v>1.2444492386053245</v>
      </c>
      <c r="N27" s="39">
        <v>2014</v>
      </c>
      <c r="O27" s="8">
        <v>43685</v>
      </c>
      <c r="P27" s="56">
        <v>101.91</v>
      </c>
      <c r="Q27" s="56"/>
      <c r="R27" s="59">
        <f>IF(P27="","",T27*M27*LOOKUP(RIGHT($D$2,3),定数!$A$6:$A$13,定数!$B$6:$B$13))</f>
        <v>2488.8984772106846</v>
      </c>
      <c r="S27" s="59"/>
      <c r="T27" s="60">
        <f t="shared" si="4"/>
        <v>20.000000000000284</v>
      </c>
      <c r="U27" s="60"/>
      <c r="V27" t="str">
        <f t="shared" si="7"/>
        <v/>
      </c>
      <c r="W27">
        <f t="shared" si="2"/>
        <v>0</v>
      </c>
      <c r="X27" s="40">
        <f t="shared" si="5"/>
        <v>132741.25211790128</v>
      </c>
      <c r="Y27" s="41">
        <f t="shared" si="6"/>
        <v>0</v>
      </c>
    </row>
    <row r="28" spans="2:25" x14ac:dyDescent="0.2">
      <c r="B28" s="39">
        <v>20</v>
      </c>
      <c r="C28" s="55">
        <f t="shared" si="0"/>
        <v>135230.15059511198</v>
      </c>
      <c r="D28" s="55"/>
      <c r="E28" s="39">
        <v>2014</v>
      </c>
      <c r="F28" s="8">
        <v>43690</v>
      </c>
      <c r="G28" s="39" t="s">
        <v>3</v>
      </c>
      <c r="H28" s="56">
        <v>102.25</v>
      </c>
      <c r="I28" s="56"/>
      <c r="J28" s="39">
        <v>17</v>
      </c>
      <c r="K28" s="57">
        <f t="shared" si="3"/>
        <v>4056.9045178533593</v>
      </c>
      <c r="L28" s="58"/>
      <c r="M28" s="6">
        <f>IF(J28="","",(K28/J28)/LOOKUP(RIGHT($D$2,3),定数!$A$6:$A$13,定数!$B$6:$B$13))</f>
        <v>2.3864144222666819</v>
      </c>
      <c r="N28" s="39">
        <v>2014</v>
      </c>
      <c r="O28" s="8">
        <v>43690</v>
      </c>
      <c r="P28" s="56">
        <v>102.35</v>
      </c>
      <c r="Q28" s="56"/>
      <c r="R28" s="59">
        <f>IF(P28="","",T28*M28*LOOKUP(RIGHT($D$2,3),定数!$A$6:$A$13,定数!$B$6:$B$13))</f>
        <v>2386.4144222665464</v>
      </c>
      <c r="S28" s="59"/>
      <c r="T28" s="60">
        <f t="shared" si="4"/>
        <v>9.9999999999994316</v>
      </c>
      <c r="U28" s="60"/>
      <c r="V28" t="str">
        <f t="shared" si="7"/>
        <v/>
      </c>
      <c r="W28">
        <f t="shared" si="2"/>
        <v>0</v>
      </c>
      <c r="X28" s="40">
        <f t="shared" si="5"/>
        <v>135230.15059511198</v>
      </c>
      <c r="Y28" s="41">
        <f t="shared" si="6"/>
        <v>0</v>
      </c>
    </row>
    <row r="29" spans="2:25" x14ac:dyDescent="0.2">
      <c r="B29" s="39">
        <v>21</v>
      </c>
      <c r="C29" s="55">
        <f t="shared" si="0"/>
        <v>137616.56501737851</v>
      </c>
      <c r="D29" s="55"/>
      <c r="E29" s="39">
        <v>2014</v>
      </c>
      <c r="F29" s="8">
        <v>43692</v>
      </c>
      <c r="G29" s="39" t="s">
        <v>3</v>
      </c>
      <c r="H29" s="56">
        <v>102.51</v>
      </c>
      <c r="I29" s="56"/>
      <c r="J29" s="39">
        <v>21</v>
      </c>
      <c r="K29" s="57">
        <f t="shared" si="3"/>
        <v>4128.4969505213548</v>
      </c>
      <c r="L29" s="58"/>
      <c r="M29" s="6">
        <f>IF(J29="","",(K29/J29)/LOOKUP(RIGHT($D$2,3),定数!$A$6:$A$13,定数!$B$6:$B$13))</f>
        <v>1.9659509288196926</v>
      </c>
      <c r="N29" s="39">
        <v>2014</v>
      </c>
      <c r="O29" s="8">
        <v>43692</v>
      </c>
      <c r="P29" s="56">
        <v>102.65</v>
      </c>
      <c r="Q29" s="56"/>
      <c r="R29" s="59">
        <f>IF(P29="","",T29*M29*LOOKUP(RIGHT($D$2,3),定数!$A$6:$A$13,定数!$B$6:$B$13))</f>
        <v>2752.3313003475805</v>
      </c>
      <c r="S29" s="59"/>
      <c r="T29" s="60">
        <f t="shared" si="4"/>
        <v>14.000000000000057</v>
      </c>
      <c r="U29" s="60"/>
      <c r="V29" t="str">
        <f t="shared" si="7"/>
        <v/>
      </c>
      <c r="W29">
        <f t="shared" si="2"/>
        <v>0</v>
      </c>
      <c r="X29" s="40">
        <f t="shared" si="5"/>
        <v>137616.56501737851</v>
      </c>
      <c r="Y29" s="41">
        <f t="shared" si="6"/>
        <v>0</v>
      </c>
    </row>
    <row r="30" spans="2:25" x14ac:dyDescent="0.2">
      <c r="B30" s="39">
        <v>22</v>
      </c>
      <c r="C30" s="55">
        <f t="shared" si="0"/>
        <v>140368.89631772609</v>
      </c>
      <c r="D30" s="55"/>
      <c r="E30" s="39">
        <v>2014</v>
      </c>
      <c r="F30" s="8">
        <v>43714</v>
      </c>
      <c r="G30" s="39" t="s">
        <v>3</v>
      </c>
      <c r="H30" s="56">
        <v>105.08</v>
      </c>
      <c r="I30" s="56"/>
      <c r="J30" s="39">
        <v>40</v>
      </c>
      <c r="K30" s="57">
        <f t="shared" si="3"/>
        <v>4211.0668895317822</v>
      </c>
      <c r="L30" s="58"/>
      <c r="M30" s="6">
        <f>IF(J30="","",(K30/J30)/LOOKUP(RIGHT($D$2,3),定数!$A$6:$A$13,定数!$B$6:$B$13))</f>
        <v>1.0527667223829456</v>
      </c>
      <c r="N30" s="39">
        <v>2014</v>
      </c>
      <c r="O30" s="8">
        <v>43699</v>
      </c>
      <c r="P30" s="56">
        <v>105.32</v>
      </c>
      <c r="Q30" s="56"/>
      <c r="R30" s="59">
        <f>IF(P30="","",T30*M30*LOOKUP(RIGHT($D$2,3),定数!$A$6:$A$13,定数!$B$6:$B$13))</f>
        <v>2526.6401337190155</v>
      </c>
      <c r="S30" s="59"/>
      <c r="T30" s="60">
        <f t="shared" si="4"/>
        <v>23.999999999999488</v>
      </c>
      <c r="U30" s="60"/>
      <c r="V30" t="str">
        <f t="shared" si="7"/>
        <v/>
      </c>
      <c r="W30">
        <f t="shared" si="2"/>
        <v>0</v>
      </c>
      <c r="X30" s="40">
        <f t="shared" si="5"/>
        <v>140368.89631772609</v>
      </c>
      <c r="Y30" s="41">
        <f t="shared" si="6"/>
        <v>0</v>
      </c>
    </row>
    <row r="31" spans="2:25" x14ac:dyDescent="0.2">
      <c r="B31" s="39">
        <v>23</v>
      </c>
      <c r="C31" s="55">
        <f t="shared" si="0"/>
        <v>142895.53645144511</v>
      </c>
      <c r="D31" s="55"/>
      <c r="E31" s="39">
        <v>2014</v>
      </c>
      <c r="F31" s="8">
        <v>43725</v>
      </c>
      <c r="G31" s="39" t="s">
        <v>3</v>
      </c>
      <c r="H31" s="56">
        <v>107.34</v>
      </c>
      <c r="I31" s="56"/>
      <c r="J31" s="39">
        <v>43</v>
      </c>
      <c r="K31" s="57">
        <f t="shared" si="3"/>
        <v>4286.8660935433527</v>
      </c>
      <c r="L31" s="58"/>
      <c r="M31" s="6">
        <f>IF(J31="","",(K31/J31)/LOOKUP(RIGHT($D$2,3),定数!$A$6:$A$13,定数!$B$6:$B$13))</f>
        <v>0.99694560314961689</v>
      </c>
      <c r="N31" s="39">
        <v>2014</v>
      </c>
      <c r="O31" s="8">
        <v>43726</v>
      </c>
      <c r="P31" s="56">
        <v>107.67</v>
      </c>
      <c r="Q31" s="56"/>
      <c r="R31" s="59">
        <f>IF(P31="","",T31*M31*LOOKUP(RIGHT($D$2,3),定数!$A$6:$A$13,定数!$B$6:$B$13))</f>
        <v>3289.9204903937189</v>
      </c>
      <c r="S31" s="59"/>
      <c r="T31" s="60">
        <f t="shared" si="4"/>
        <v>32.999999999999829</v>
      </c>
      <c r="U31" s="60"/>
      <c r="V31" t="str">
        <f t="shared" si="7"/>
        <v/>
      </c>
      <c r="W31">
        <f t="shared" si="2"/>
        <v>0</v>
      </c>
      <c r="X31" s="40">
        <f t="shared" si="5"/>
        <v>142895.53645144511</v>
      </c>
      <c r="Y31" s="41">
        <f t="shared" si="6"/>
        <v>0</v>
      </c>
    </row>
    <row r="32" spans="2:25" x14ac:dyDescent="0.2">
      <c r="B32" s="39">
        <v>24</v>
      </c>
      <c r="C32" s="55">
        <f t="shared" si="0"/>
        <v>146185.45694183881</v>
      </c>
      <c r="D32" s="55"/>
      <c r="E32" s="39">
        <v>2014</v>
      </c>
      <c r="F32" s="8">
        <v>43731</v>
      </c>
      <c r="G32" s="39" t="s">
        <v>3</v>
      </c>
      <c r="H32" s="56">
        <v>108.68</v>
      </c>
      <c r="I32" s="56"/>
      <c r="J32" s="39">
        <v>43</v>
      </c>
      <c r="K32" s="57">
        <f t="shared" si="3"/>
        <v>4385.5637082551639</v>
      </c>
      <c r="L32" s="58"/>
      <c r="M32" s="6">
        <f>IF(J32="","",(K32/J32)/LOOKUP(RIGHT($D$2,3),定数!$A$6:$A$13,定数!$B$6:$B$13))</f>
        <v>1.0198985368035265</v>
      </c>
      <c r="N32" s="39">
        <v>2014</v>
      </c>
      <c r="O32" s="8">
        <v>43732</v>
      </c>
      <c r="P32" s="56">
        <v>108.95</v>
      </c>
      <c r="Q32" s="56"/>
      <c r="R32" s="59">
        <f>IF(P32="","",T32*M32*LOOKUP(RIGHT($D$2,3),定数!$A$6:$A$13,定数!$B$6:$B$13))</f>
        <v>2753.7260493694807</v>
      </c>
      <c r="S32" s="59"/>
      <c r="T32" s="60">
        <f t="shared" si="4"/>
        <v>26.999999999999602</v>
      </c>
      <c r="U32" s="60"/>
      <c r="V32" t="str">
        <f t="shared" si="7"/>
        <v/>
      </c>
      <c r="W32">
        <f t="shared" si="2"/>
        <v>0</v>
      </c>
      <c r="X32" s="40">
        <f t="shared" si="5"/>
        <v>146185.45694183881</v>
      </c>
      <c r="Y32" s="41">
        <f t="shared" si="6"/>
        <v>0</v>
      </c>
    </row>
    <row r="33" spans="2:25" x14ac:dyDescent="0.2">
      <c r="B33" s="39">
        <v>25</v>
      </c>
      <c r="C33" s="55">
        <f t="shared" si="0"/>
        <v>148939.1829912083</v>
      </c>
      <c r="D33" s="55"/>
      <c r="E33" s="39">
        <v>2014</v>
      </c>
      <c r="F33" s="8">
        <v>43734</v>
      </c>
      <c r="G33" s="39" t="s">
        <v>3</v>
      </c>
      <c r="H33" s="56">
        <v>108.94</v>
      </c>
      <c r="I33" s="56"/>
      <c r="J33" s="39">
        <v>47</v>
      </c>
      <c r="K33" s="57">
        <f t="shared" si="3"/>
        <v>4468.1754897362489</v>
      </c>
      <c r="L33" s="58"/>
      <c r="M33" s="6">
        <f>IF(J33="","",(K33/J33)/LOOKUP(RIGHT($D$2,3),定数!$A$6:$A$13,定数!$B$6:$B$13))</f>
        <v>0.95067563611409556</v>
      </c>
      <c r="N33" s="39">
        <v>2014</v>
      </c>
      <c r="O33" s="8">
        <v>43734</v>
      </c>
      <c r="P33" s="56">
        <v>109.23</v>
      </c>
      <c r="Q33" s="56"/>
      <c r="R33" s="59">
        <f>IF(P33="","",T33*M33*LOOKUP(RIGHT($D$2,3),定数!$A$6:$A$13,定数!$B$6:$B$13))</f>
        <v>2756.9593447309367</v>
      </c>
      <c r="S33" s="59"/>
      <c r="T33" s="60">
        <f t="shared" si="4"/>
        <v>29.000000000000625</v>
      </c>
      <c r="U33" s="60"/>
      <c r="V33" t="str">
        <f t="shared" si="7"/>
        <v/>
      </c>
      <c r="W33">
        <f t="shared" si="2"/>
        <v>0</v>
      </c>
      <c r="X33" s="40">
        <f t="shared" si="5"/>
        <v>148939.1829912083</v>
      </c>
      <c r="Y33" s="41">
        <f t="shared" si="6"/>
        <v>0</v>
      </c>
    </row>
    <row r="34" spans="2:25" x14ac:dyDescent="0.2">
      <c r="B34" s="47">
        <v>26</v>
      </c>
      <c r="C34" s="55">
        <f t="shared" si="0"/>
        <v>151696.14233593925</v>
      </c>
      <c r="D34" s="55"/>
      <c r="E34" s="39">
        <v>2014</v>
      </c>
      <c r="F34" s="8">
        <v>43747</v>
      </c>
      <c r="G34" s="39" t="s">
        <v>2</v>
      </c>
      <c r="H34" s="56">
        <v>108.1</v>
      </c>
      <c r="I34" s="56"/>
      <c r="J34" s="39">
        <v>64</v>
      </c>
      <c r="K34" s="57">
        <f t="shared" si="3"/>
        <v>4550.884270078177</v>
      </c>
      <c r="L34" s="58"/>
      <c r="M34" s="6">
        <f>IF(J34="","",(K34/J34)/LOOKUP(RIGHT($D$2,3),定数!$A$6:$A$13,定数!$B$6:$B$13))</f>
        <v>0.71107566719971516</v>
      </c>
      <c r="N34" s="39">
        <v>2014</v>
      </c>
      <c r="O34" s="8">
        <v>43747</v>
      </c>
      <c r="P34" s="56">
        <v>107.7</v>
      </c>
      <c r="Q34" s="56"/>
      <c r="R34" s="59">
        <f>IF(P34="","",T34*M34*LOOKUP(RIGHT($D$2,3),定数!$A$6:$A$13,定数!$B$6:$B$13))</f>
        <v>2844.3026687987999</v>
      </c>
      <c r="S34" s="59"/>
      <c r="T34" s="60">
        <f t="shared" si="4"/>
        <v>39.999999999999147</v>
      </c>
      <c r="U34" s="60"/>
      <c r="V34" t="str">
        <f t="shared" si="7"/>
        <v/>
      </c>
      <c r="W34">
        <f t="shared" si="2"/>
        <v>0</v>
      </c>
      <c r="X34" s="40">
        <f t="shared" si="5"/>
        <v>151696.14233593925</v>
      </c>
      <c r="Y34" s="41">
        <f t="shared" si="6"/>
        <v>0</v>
      </c>
    </row>
    <row r="35" spans="2:25" x14ac:dyDescent="0.2">
      <c r="B35" s="39">
        <v>27</v>
      </c>
      <c r="C35" s="55">
        <f t="shared" si="0"/>
        <v>154540.44500473805</v>
      </c>
      <c r="D35" s="55"/>
      <c r="E35" s="39">
        <v>2014</v>
      </c>
      <c r="F35" s="8">
        <v>43751</v>
      </c>
      <c r="G35" s="39" t="s">
        <v>2</v>
      </c>
      <c r="H35" s="56">
        <v>107.24</v>
      </c>
      <c r="I35" s="56"/>
      <c r="J35" s="39">
        <v>33</v>
      </c>
      <c r="K35" s="57">
        <f t="shared" si="3"/>
        <v>4636.2133501421413</v>
      </c>
      <c r="L35" s="58"/>
      <c r="M35" s="6">
        <f>IF(J35="","",(K35/J35)/LOOKUP(RIGHT($D$2,3),定数!$A$6:$A$13,定数!$B$6:$B$13))</f>
        <v>1.4049131364067093</v>
      </c>
      <c r="N35" s="39">
        <v>2014</v>
      </c>
      <c r="O35" s="8">
        <v>43752</v>
      </c>
      <c r="P35" s="56">
        <v>107.04</v>
      </c>
      <c r="Q35" s="56"/>
      <c r="R35" s="59">
        <f>IF(P35="","",T35*M35*LOOKUP(RIGHT($D$2,3),定数!$A$6:$A$13,定数!$B$6:$B$13))</f>
        <v>2809.826272813259</v>
      </c>
      <c r="S35" s="59"/>
      <c r="T35" s="60">
        <f t="shared" si="4"/>
        <v>19.999999999998863</v>
      </c>
      <c r="U35" s="60"/>
      <c r="V35" t="str">
        <f t="shared" si="7"/>
        <v/>
      </c>
      <c r="W35">
        <f t="shared" si="2"/>
        <v>0</v>
      </c>
      <c r="X35" s="40">
        <f t="shared" si="5"/>
        <v>154540.44500473805</v>
      </c>
      <c r="Y35" s="41">
        <f t="shared" si="6"/>
        <v>0</v>
      </c>
    </row>
    <row r="36" spans="2:25" x14ac:dyDescent="0.2">
      <c r="B36" s="39">
        <v>28</v>
      </c>
      <c r="C36" s="55">
        <f t="shared" si="0"/>
        <v>157350.27127755131</v>
      </c>
      <c r="D36" s="55"/>
      <c r="E36" s="39">
        <v>2014</v>
      </c>
      <c r="F36" s="8">
        <v>43753</v>
      </c>
      <c r="G36" s="39" t="s">
        <v>2</v>
      </c>
      <c r="H36" s="56">
        <v>107.05</v>
      </c>
      <c r="I36" s="56"/>
      <c r="J36" s="39">
        <v>42</v>
      </c>
      <c r="K36" s="57">
        <f t="shared" si="3"/>
        <v>4720.5081383265388</v>
      </c>
      <c r="L36" s="58"/>
      <c r="M36" s="6">
        <f>IF(J36="","",(K36/J36)/LOOKUP(RIGHT($D$2,3),定数!$A$6:$A$13,定数!$B$6:$B$13))</f>
        <v>1.1239305091253664</v>
      </c>
      <c r="N36" s="39">
        <v>2014</v>
      </c>
      <c r="O36" s="8">
        <v>43753</v>
      </c>
      <c r="P36" s="56">
        <v>106.79</v>
      </c>
      <c r="Q36" s="56"/>
      <c r="R36" s="59">
        <f>IF(P36="","",T36*M36*LOOKUP(RIGHT($D$2,3),定数!$A$6:$A$13,定数!$B$6:$B$13))</f>
        <v>2922.2193237258507</v>
      </c>
      <c r="S36" s="59"/>
      <c r="T36" s="60">
        <f t="shared" si="4"/>
        <v>25.999999999999091</v>
      </c>
      <c r="U36" s="60"/>
      <c r="V36" t="str">
        <f t="shared" si="7"/>
        <v/>
      </c>
      <c r="W36">
        <f t="shared" si="2"/>
        <v>0</v>
      </c>
      <c r="X36" s="40">
        <f t="shared" si="5"/>
        <v>157350.27127755131</v>
      </c>
      <c r="Y36" s="41">
        <f t="shared" si="6"/>
        <v>0</v>
      </c>
    </row>
    <row r="37" spans="2:25" x14ac:dyDescent="0.2">
      <c r="B37" s="39">
        <v>29</v>
      </c>
      <c r="C37" s="55">
        <f t="shared" si="0"/>
        <v>160272.49060127715</v>
      </c>
      <c r="D37" s="55"/>
      <c r="E37" s="39">
        <v>2014</v>
      </c>
      <c r="F37" s="8">
        <v>43755</v>
      </c>
      <c r="G37" s="39" t="s">
        <v>3</v>
      </c>
      <c r="H37" s="56">
        <v>106.44</v>
      </c>
      <c r="I37" s="56"/>
      <c r="J37" s="39">
        <v>31</v>
      </c>
      <c r="K37" s="57">
        <f t="shared" si="3"/>
        <v>4808.1747180383145</v>
      </c>
      <c r="L37" s="58"/>
      <c r="M37" s="6">
        <f>IF(J37="","",(K37/J37)/LOOKUP(RIGHT($D$2,3),定数!$A$6:$A$13,定数!$B$6:$B$13))</f>
        <v>1.5510241025930045</v>
      </c>
      <c r="N37" s="39">
        <v>2014</v>
      </c>
      <c r="O37" s="8">
        <v>43755</v>
      </c>
      <c r="P37" s="56">
        <v>106.63</v>
      </c>
      <c r="Q37" s="56"/>
      <c r="R37" s="59">
        <f>IF(P37="","",T37*M37*LOOKUP(RIGHT($D$2,3),定数!$A$6:$A$13,定数!$B$6:$B$13))</f>
        <v>2946.9457949266734</v>
      </c>
      <c r="S37" s="59"/>
      <c r="T37" s="60">
        <f t="shared" si="4"/>
        <v>18.999999999999773</v>
      </c>
      <c r="U37" s="60"/>
      <c r="V37" t="str">
        <f t="shared" si="7"/>
        <v/>
      </c>
      <c r="W37">
        <f t="shared" si="2"/>
        <v>0</v>
      </c>
      <c r="X37" s="40">
        <f t="shared" si="5"/>
        <v>160272.49060127715</v>
      </c>
      <c r="Y37" s="41">
        <f t="shared" si="6"/>
        <v>0</v>
      </c>
    </row>
    <row r="38" spans="2:25" x14ac:dyDescent="0.2">
      <c r="B38" s="39">
        <v>30</v>
      </c>
      <c r="C38" s="55">
        <f t="shared" si="0"/>
        <v>163219.43639620382</v>
      </c>
      <c r="D38" s="55"/>
      <c r="E38" s="39">
        <v>2014</v>
      </c>
      <c r="F38" s="8">
        <v>43760</v>
      </c>
      <c r="G38" s="39" t="s">
        <v>3</v>
      </c>
      <c r="H38" s="56">
        <v>107.3</v>
      </c>
      <c r="I38" s="56"/>
      <c r="J38" s="39">
        <v>52</v>
      </c>
      <c r="K38" s="57">
        <f t="shared" si="3"/>
        <v>4896.5830918861147</v>
      </c>
      <c r="L38" s="58"/>
      <c r="M38" s="6">
        <f>IF(J38="","",(K38/J38)/LOOKUP(RIGHT($D$2,3),定数!$A$6:$A$13,定数!$B$6:$B$13))</f>
        <v>0.94165059459348355</v>
      </c>
      <c r="N38" s="39">
        <v>2014</v>
      </c>
      <c r="O38" s="8">
        <v>43761</v>
      </c>
      <c r="P38" s="56">
        <v>107.62</v>
      </c>
      <c r="Q38" s="56"/>
      <c r="R38" s="59">
        <f>IF(P38="","",T38*M38*LOOKUP(RIGHT($D$2,3),定数!$A$6:$A$13,定数!$B$6:$B$13))</f>
        <v>3013.281902699217</v>
      </c>
      <c r="S38" s="59"/>
      <c r="T38" s="60">
        <f t="shared" si="4"/>
        <v>32.000000000000739</v>
      </c>
      <c r="U38" s="60"/>
      <c r="V38" t="str">
        <f t="shared" si="7"/>
        <v/>
      </c>
      <c r="W38">
        <f t="shared" si="2"/>
        <v>0</v>
      </c>
      <c r="X38" s="40">
        <f t="shared" si="5"/>
        <v>163219.43639620382</v>
      </c>
      <c r="Y38" s="41">
        <f t="shared" si="6"/>
        <v>0</v>
      </c>
    </row>
    <row r="39" spans="2:25" x14ac:dyDescent="0.2">
      <c r="B39" s="39">
        <v>31</v>
      </c>
      <c r="C39" s="55">
        <f t="shared" si="0"/>
        <v>166232.71829890303</v>
      </c>
      <c r="D39" s="55"/>
      <c r="E39" s="39">
        <v>2014</v>
      </c>
      <c r="F39" s="8">
        <v>43766</v>
      </c>
      <c r="G39" s="39" t="s">
        <v>2</v>
      </c>
      <c r="H39" s="56">
        <v>107.79</v>
      </c>
      <c r="I39" s="56"/>
      <c r="J39" s="39">
        <v>18</v>
      </c>
      <c r="K39" s="57">
        <f t="shared" si="3"/>
        <v>4986.9815489670909</v>
      </c>
      <c r="L39" s="58"/>
      <c r="M39" s="6">
        <f>IF(J39="","",(K39/J39)/LOOKUP(RIGHT($D$2,3),定数!$A$6:$A$13,定数!$B$6:$B$13))</f>
        <v>2.7705453049817175</v>
      </c>
      <c r="N39" s="39">
        <v>2014</v>
      </c>
      <c r="O39" s="8">
        <v>43766</v>
      </c>
      <c r="P39" s="56">
        <v>107.97</v>
      </c>
      <c r="Q39" s="56"/>
      <c r="R39" s="59">
        <f>IF(P39="","",T39*M39*LOOKUP(RIGHT($D$2,3),定数!$A$6:$A$13,定数!$B$6:$B$13))</f>
        <v>-4986.9815489668863</v>
      </c>
      <c r="S39" s="59"/>
      <c r="T39" s="60">
        <f t="shared" si="4"/>
        <v>-17.999999999999261</v>
      </c>
      <c r="U39" s="60"/>
      <c r="V39" t="str">
        <f t="shared" si="7"/>
        <v/>
      </c>
      <c r="W39">
        <f t="shared" si="2"/>
        <v>1</v>
      </c>
      <c r="X39" s="40">
        <f t="shared" si="5"/>
        <v>166232.71829890303</v>
      </c>
      <c r="Y39" s="41">
        <f t="shared" si="6"/>
        <v>0</v>
      </c>
    </row>
    <row r="40" spans="2:25" x14ac:dyDescent="0.2">
      <c r="B40" s="39">
        <v>32</v>
      </c>
      <c r="C40" s="55">
        <f t="shared" si="0"/>
        <v>161245.73674993613</v>
      </c>
      <c r="D40" s="55"/>
      <c r="E40" s="39">
        <v>2014</v>
      </c>
      <c r="F40" s="8">
        <v>43782</v>
      </c>
      <c r="G40" s="39" t="s">
        <v>3</v>
      </c>
      <c r="H40" s="56">
        <v>115.42</v>
      </c>
      <c r="I40" s="56"/>
      <c r="J40" s="39">
        <v>54</v>
      </c>
      <c r="K40" s="57">
        <f t="shared" si="3"/>
        <v>4837.3721024980832</v>
      </c>
      <c r="L40" s="58"/>
      <c r="M40" s="6">
        <f>IF(J40="","",(K40/J40)/LOOKUP(RIGHT($D$2,3),定数!$A$6:$A$13,定数!$B$6:$B$13))</f>
        <v>0.89580964861075618</v>
      </c>
      <c r="N40" s="39">
        <v>2014</v>
      </c>
      <c r="O40" s="8">
        <v>43782</v>
      </c>
      <c r="P40" s="56">
        <v>115.76</v>
      </c>
      <c r="Q40" s="56"/>
      <c r="R40" s="59">
        <f>IF(P40="","",T40*M40*LOOKUP(RIGHT($D$2,3),定数!$A$6:$A$13,定数!$B$6:$B$13))</f>
        <v>3045.7528052766015</v>
      </c>
      <c r="S40" s="59"/>
      <c r="T40" s="60">
        <f t="shared" si="4"/>
        <v>34.000000000000341</v>
      </c>
      <c r="U40" s="60"/>
      <c r="V40" t="str">
        <f t="shared" si="7"/>
        <v/>
      </c>
      <c r="W40">
        <f t="shared" si="2"/>
        <v>0</v>
      </c>
      <c r="X40" s="40">
        <f t="shared" si="5"/>
        <v>166232.71829890303</v>
      </c>
      <c r="Y40" s="41">
        <f t="shared" si="6"/>
        <v>2.9999999999998805E-2</v>
      </c>
    </row>
    <row r="41" spans="2:25" x14ac:dyDescent="0.2">
      <c r="B41" s="39">
        <v>33</v>
      </c>
      <c r="C41" s="55">
        <f t="shared" si="0"/>
        <v>164291.48955521273</v>
      </c>
      <c r="D41" s="55"/>
      <c r="E41" s="39">
        <v>2014</v>
      </c>
      <c r="F41" s="8">
        <v>43787</v>
      </c>
      <c r="G41" s="39" t="s">
        <v>3</v>
      </c>
      <c r="H41" s="56">
        <v>116.64</v>
      </c>
      <c r="I41" s="56"/>
      <c r="J41" s="39">
        <v>23</v>
      </c>
      <c r="K41" s="57">
        <f t="shared" si="3"/>
        <v>4928.7446866563814</v>
      </c>
      <c r="L41" s="58"/>
      <c r="M41" s="6">
        <f>IF(J41="","",(K41/J41)/LOOKUP(RIGHT($D$2,3),定数!$A$6:$A$13,定数!$B$6:$B$13))</f>
        <v>2.1429324724592962</v>
      </c>
      <c r="N41" s="39">
        <v>2014</v>
      </c>
      <c r="O41" s="8">
        <v>43787</v>
      </c>
      <c r="P41" s="56">
        <v>116.79</v>
      </c>
      <c r="Q41" s="56"/>
      <c r="R41" s="59">
        <f>IF(P41="","",T41*M41*LOOKUP(RIGHT($D$2,3),定数!$A$6:$A$13,定数!$B$6:$B$13))</f>
        <v>3214.3987086890661</v>
      </c>
      <c r="S41" s="59"/>
      <c r="T41" s="60">
        <f t="shared" si="4"/>
        <v>15.000000000000568</v>
      </c>
      <c r="U41" s="60"/>
      <c r="V41" t="str">
        <f t="shared" si="7"/>
        <v/>
      </c>
      <c r="W41">
        <f t="shared" si="2"/>
        <v>0</v>
      </c>
      <c r="X41" s="40">
        <f t="shared" si="5"/>
        <v>166232.71829890303</v>
      </c>
      <c r="Y41" s="41">
        <f t="shared" si="6"/>
        <v>1.1677777777776455E-2</v>
      </c>
    </row>
    <row r="42" spans="2:25" x14ac:dyDescent="0.2">
      <c r="B42" s="39">
        <v>34</v>
      </c>
      <c r="C42" s="55">
        <f t="shared" si="0"/>
        <v>167505.88826390178</v>
      </c>
      <c r="D42" s="55"/>
      <c r="E42" s="39">
        <v>2014</v>
      </c>
      <c r="F42" s="8">
        <v>43797</v>
      </c>
      <c r="G42" s="39" t="s">
        <v>3</v>
      </c>
      <c r="H42" s="56">
        <v>117.98</v>
      </c>
      <c r="I42" s="56"/>
      <c r="J42" s="39">
        <v>30</v>
      </c>
      <c r="K42" s="57">
        <f t="shared" si="3"/>
        <v>5025.1766479170537</v>
      </c>
      <c r="L42" s="58"/>
      <c r="M42" s="6">
        <f>IF(J42="","",(K42/J42)/LOOKUP(RIGHT($D$2,3),定数!$A$6:$A$13,定数!$B$6:$B$13))</f>
        <v>1.675058882639018</v>
      </c>
      <c r="N42" s="39">
        <v>2014</v>
      </c>
      <c r="O42" s="8">
        <v>43797</v>
      </c>
      <c r="P42" s="56">
        <v>118.17</v>
      </c>
      <c r="Q42" s="56"/>
      <c r="R42" s="59">
        <f>IF(P42="","",T42*M42*LOOKUP(RIGHT($D$2,3),定数!$A$6:$A$13,定数!$B$6:$B$13))</f>
        <v>3182.6118770140961</v>
      </c>
      <c r="S42" s="59"/>
      <c r="T42" s="60">
        <f t="shared" si="4"/>
        <v>18.999999999999773</v>
      </c>
      <c r="U42" s="60"/>
      <c r="V42" t="str">
        <f t="shared" si="7"/>
        <v/>
      </c>
      <c r="W42">
        <f t="shared" si="2"/>
        <v>0</v>
      </c>
      <c r="X42" s="40">
        <f t="shared" si="5"/>
        <v>167505.88826390178</v>
      </c>
      <c r="Y42" s="41">
        <f t="shared" si="6"/>
        <v>0</v>
      </c>
    </row>
    <row r="43" spans="2:25" x14ac:dyDescent="0.2">
      <c r="B43" s="39">
        <v>35</v>
      </c>
      <c r="C43" s="55">
        <f t="shared" si="0"/>
        <v>170688.50014091589</v>
      </c>
      <c r="D43" s="55"/>
      <c r="E43" s="39">
        <v>2014</v>
      </c>
      <c r="F43" s="8">
        <v>43808</v>
      </c>
      <c r="G43" s="39" t="s">
        <v>2</v>
      </c>
      <c r="H43" s="56">
        <v>120.26</v>
      </c>
      <c r="I43" s="56"/>
      <c r="J43" s="39">
        <v>74</v>
      </c>
      <c r="K43" s="57">
        <f t="shared" si="3"/>
        <v>5120.6550042274766</v>
      </c>
      <c r="L43" s="58"/>
      <c r="M43" s="6">
        <f>IF(J43="","",(K43/J43)/LOOKUP(RIGHT($D$2,3),定数!$A$6:$A$13,定数!$B$6:$B$13))</f>
        <v>0.69198040597668609</v>
      </c>
      <c r="N43" s="39">
        <v>2014</v>
      </c>
      <c r="O43" s="8">
        <v>43808</v>
      </c>
      <c r="P43" s="56">
        <v>119.8</v>
      </c>
      <c r="Q43" s="56"/>
      <c r="R43" s="59">
        <f>IF(P43="","",T43*M43*LOOKUP(RIGHT($D$2,3),定数!$A$6:$A$13,定数!$B$6:$B$13))</f>
        <v>3183.1098674928112</v>
      </c>
      <c r="S43" s="59"/>
      <c r="T43" s="60">
        <f t="shared" si="4"/>
        <v>46.000000000000796</v>
      </c>
      <c r="U43" s="60"/>
      <c r="V43" t="str">
        <f t="shared" si="7"/>
        <v/>
      </c>
      <c r="W43">
        <f t="shared" si="2"/>
        <v>0</v>
      </c>
      <c r="X43" s="40">
        <f t="shared" si="5"/>
        <v>170688.50014091589</v>
      </c>
      <c r="Y43" s="41">
        <f t="shared" si="6"/>
        <v>0</v>
      </c>
    </row>
    <row r="44" spans="2:25" x14ac:dyDescent="0.2">
      <c r="B44" s="47">
        <v>36</v>
      </c>
      <c r="C44" s="55">
        <f t="shared" si="0"/>
        <v>173871.61000840869</v>
      </c>
      <c r="D44" s="55"/>
      <c r="E44" s="39">
        <v>2014</v>
      </c>
      <c r="F44" s="8">
        <v>43808</v>
      </c>
      <c r="G44" s="39" t="s">
        <v>2</v>
      </c>
      <c r="H44" s="56">
        <v>119.65</v>
      </c>
      <c r="I44" s="56"/>
      <c r="J44" s="39">
        <v>47</v>
      </c>
      <c r="K44" s="57">
        <f t="shared" si="3"/>
        <v>5216.1483002522609</v>
      </c>
      <c r="L44" s="58"/>
      <c r="M44" s="6">
        <f>IF(J44="","",(K44/J44)/LOOKUP(RIGHT($D$2,3),定数!$A$6:$A$13,定数!$B$6:$B$13))</f>
        <v>1.109818787287715</v>
      </c>
      <c r="N44" s="39">
        <v>2014</v>
      </c>
      <c r="O44" s="8">
        <v>43809</v>
      </c>
      <c r="P44" s="56">
        <v>119.36</v>
      </c>
      <c r="Q44" s="56"/>
      <c r="R44" s="59">
        <f>IF(P44="","",T44*M44*LOOKUP(RIGHT($D$2,3),定数!$A$6:$A$13,定数!$B$6:$B$13))</f>
        <v>3218.4744831344433</v>
      </c>
      <c r="S44" s="59"/>
      <c r="T44" s="60">
        <f t="shared" si="4"/>
        <v>29.000000000000625</v>
      </c>
      <c r="U44" s="60"/>
      <c r="V44" t="str">
        <f t="shared" si="7"/>
        <v/>
      </c>
      <c r="W44">
        <f t="shared" si="2"/>
        <v>0</v>
      </c>
      <c r="X44" s="40">
        <f t="shared" si="5"/>
        <v>173871.61000840869</v>
      </c>
      <c r="Y44" s="41">
        <f t="shared" si="6"/>
        <v>0</v>
      </c>
    </row>
    <row r="45" spans="2:25" x14ac:dyDescent="0.2">
      <c r="B45" s="47">
        <v>37</v>
      </c>
      <c r="C45" s="55">
        <f t="shared" si="0"/>
        <v>177090.08449154312</v>
      </c>
      <c r="D45" s="55"/>
      <c r="E45" s="39">
        <v>2014</v>
      </c>
      <c r="F45" s="8">
        <v>43809</v>
      </c>
      <c r="G45" s="39" t="s">
        <v>2</v>
      </c>
      <c r="H45" s="56">
        <v>119.19</v>
      </c>
      <c r="I45" s="56"/>
      <c r="J45" s="39">
        <v>71</v>
      </c>
      <c r="K45" s="57">
        <f t="shared" si="3"/>
        <v>5312.7025347462932</v>
      </c>
      <c r="L45" s="58"/>
      <c r="M45" s="6">
        <f>IF(J45="","",(K45/J45)/LOOKUP(RIGHT($D$2,3),定数!$A$6:$A$13,定数!$B$6:$B$13))</f>
        <v>0.74826796264032291</v>
      </c>
      <c r="N45" s="39">
        <v>2014</v>
      </c>
      <c r="O45" s="8">
        <v>43809</v>
      </c>
      <c r="P45" s="56">
        <v>118.75</v>
      </c>
      <c r="Q45" s="56"/>
      <c r="R45" s="59">
        <f>IF(P45="","",T45*M45*LOOKUP(RIGHT($D$2,3),定数!$A$6:$A$13,定数!$B$6:$B$13))</f>
        <v>3292.379035617404</v>
      </c>
      <c r="S45" s="59"/>
      <c r="T45" s="60">
        <f t="shared" si="4"/>
        <v>43.999999999999773</v>
      </c>
      <c r="U45" s="60"/>
      <c r="V45" t="str">
        <f t="shared" si="7"/>
        <v/>
      </c>
      <c r="W45">
        <f t="shared" si="2"/>
        <v>0</v>
      </c>
      <c r="X45" s="40">
        <f t="shared" si="5"/>
        <v>177090.08449154312</v>
      </c>
      <c r="Y45" s="41">
        <f t="shared" si="6"/>
        <v>0</v>
      </c>
    </row>
    <row r="46" spans="2:25" x14ac:dyDescent="0.2">
      <c r="B46" s="39">
        <v>38</v>
      </c>
      <c r="C46" s="55">
        <f t="shared" si="0"/>
        <v>180382.46352716052</v>
      </c>
      <c r="D46" s="55"/>
      <c r="E46" s="48">
        <v>2014</v>
      </c>
      <c r="F46" s="8">
        <v>43817</v>
      </c>
      <c r="G46" s="39" t="s">
        <v>3</v>
      </c>
      <c r="H46" s="56">
        <v>117.4</v>
      </c>
      <c r="I46" s="56"/>
      <c r="J46" s="39">
        <v>59</v>
      </c>
      <c r="K46" s="57">
        <f t="shared" si="3"/>
        <v>5411.4739058148152</v>
      </c>
      <c r="L46" s="58"/>
      <c r="M46" s="6">
        <f>IF(J46="","",(K46/J46)/LOOKUP(RIGHT($D$2,3),定数!$A$6:$A$13,定数!$B$6:$B$13))</f>
        <v>0.9171989670872569</v>
      </c>
      <c r="N46" s="39">
        <v>2014</v>
      </c>
      <c r="O46" s="8">
        <v>43817</v>
      </c>
      <c r="P46" s="56">
        <v>117.76</v>
      </c>
      <c r="Q46" s="56"/>
      <c r="R46" s="59">
        <f>IF(P46="","",T46*M46*LOOKUP(RIGHT($D$2,3),定数!$A$6:$A$13,定数!$B$6:$B$13))</f>
        <v>3301.9162815141194</v>
      </c>
      <c r="S46" s="59"/>
      <c r="T46" s="60">
        <f t="shared" si="4"/>
        <v>35.999999999999943</v>
      </c>
      <c r="U46" s="60"/>
      <c r="V46" t="str">
        <f t="shared" si="7"/>
        <v/>
      </c>
      <c r="W46">
        <f t="shared" si="2"/>
        <v>0</v>
      </c>
      <c r="X46" s="40">
        <f t="shared" si="5"/>
        <v>180382.46352716052</v>
      </c>
      <c r="Y46" s="41">
        <f t="shared" si="6"/>
        <v>0</v>
      </c>
    </row>
    <row r="47" spans="2:25" x14ac:dyDescent="0.2">
      <c r="B47" s="39">
        <v>39</v>
      </c>
      <c r="C47" s="55">
        <f t="shared" si="0"/>
        <v>183684.37980867465</v>
      </c>
      <c r="D47" s="55"/>
      <c r="E47" s="39">
        <v>2014</v>
      </c>
      <c r="F47" s="8">
        <v>43817</v>
      </c>
      <c r="G47" s="39" t="s">
        <v>3</v>
      </c>
      <c r="H47" s="56">
        <v>118.82</v>
      </c>
      <c r="I47" s="56"/>
      <c r="J47" s="39">
        <v>57</v>
      </c>
      <c r="K47" s="57">
        <f t="shared" si="3"/>
        <v>5510.5313942602397</v>
      </c>
      <c r="L47" s="58"/>
      <c r="M47" s="6">
        <f>IF(J47="","",(K47/J47)/LOOKUP(RIGHT($D$2,3),定数!$A$6:$A$13,定数!$B$6:$B$13))</f>
        <v>0.96675989372986659</v>
      </c>
      <c r="N47" s="39">
        <v>2014</v>
      </c>
      <c r="O47" s="8">
        <v>43817</v>
      </c>
      <c r="P47" s="56">
        <v>119.16</v>
      </c>
      <c r="Q47" s="56"/>
      <c r="R47" s="59">
        <f>IF(P47="","",T47*M47*LOOKUP(RIGHT($D$2,3),定数!$A$6:$A$13,定数!$B$6:$B$13))</f>
        <v>3286.9836386815791</v>
      </c>
      <c r="S47" s="59"/>
      <c r="T47" s="60">
        <f t="shared" si="4"/>
        <v>34.000000000000341</v>
      </c>
      <c r="U47" s="60"/>
      <c r="V47" t="str">
        <f t="shared" si="7"/>
        <v/>
      </c>
      <c r="W47">
        <f t="shared" si="2"/>
        <v>0</v>
      </c>
      <c r="X47" s="40">
        <f t="shared" si="5"/>
        <v>183684.37980867465</v>
      </c>
      <c r="Y47" s="41">
        <f t="shared" si="6"/>
        <v>0</v>
      </c>
    </row>
    <row r="48" spans="2:25" x14ac:dyDescent="0.2">
      <c r="B48" s="39">
        <v>40</v>
      </c>
      <c r="C48" s="55">
        <f t="shared" si="0"/>
        <v>186971.36344735624</v>
      </c>
      <c r="D48" s="55"/>
      <c r="E48" s="39">
        <v>2014</v>
      </c>
      <c r="F48" s="8">
        <v>43818</v>
      </c>
      <c r="G48" s="39" t="s">
        <v>3</v>
      </c>
      <c r="H48" s="56">
        <v>118.91</v>
      </c>
      <c r="I48" s="56"/>
      <c r="J48" s="39">
        <v>34</v>
      </c>
      <c r="K48" s="57">
        <f t="shared" si="3"/>
        <v>5609.1409034206872</v>
      </c>
      <c r="L48" s="58"/>
      <c r="M48" s="6">
        <f>IF(J48="","",(K48/J48)/LOOKUP(RIGHT($D$2,3),定数!$A$6:$A$13,定数!$B$6:$B$13))</f>
        <v>1.6497473245354961</v>
      </c>
      <c r="N48" s="39">
        <v>2014</v>
      </c>
      <c r="O48" s="8">
        <v>43818</v>
      </c>
      <c r="P48" s="56">
        <v>119.11</v>
      </c>
      <c r="Q48" s="56"/>
      <c r="R48" s="59">
        <f>IF(P48="","",T48*M48*LOOKUP(RIGHT($D$2,3),定数!$A$6:$A$13,定数!$B$6:$B$13))</f>
        <v>3299.494649071039</v>
      </c>
      <c r="S48" s="59"/>
      <c r="T48" s="60">
        <f t="shared" si="4"/>
        <v>20.000000000000284</v>
      </c>
      <c r="U48" s="60"/>
      <c r="V48" t="str">
        <f t="shared" si="7"/>
        <v/>
      </c>
      <c r="W48">
        <f t="shared" si="2"/>
        <v>0</v>
      </c>
      <c r="X48" s="40">
        <f t="shared" si="5"/>
        <v>186971.36344735624</v>
      </c>
      <c r="Y48" s="41">
        <f t="shared" si="6"/>
        <v>0</v>
      </c>
    </row>
    <row r="49" spans="2:25" x14ac:dyDescent="0.2">
      <c r="B49" s="39">
        <v>41</v>
      </c>
      <c r="C49" s="55">
        <f t="shared" si="0"/>
        <v>190270.85809642728</v>
      </c>
      <c r="D49" s="55"/>
      <c r="E49" s="39">
        <v>2015</v>
      </c>
      <c r="F49" s="8">
        <v>43471</v>
      </c>
      <c r="G49" s="39" t="s">
        <v>2</v>
      </c>
      <c r="H49" s="56">
        <v>119.25</v>
      </c>
      <c r="I49" s="56"/>
      <c r="J49" s="39">
        <v>53</v>
      </c>
      <c r="K49" s="57">
        <f t="shared" si="3"/>
        <v>5708.1257428928184</v>
      </c>
      <c r="L49" s="58"/>
      <c r="M49" s="6">
        <f>IF(J49="","",(K49/J49)/LOOKUP(RIGHT($D$2,3),定数!$A$6:$A$13,定数!$B$6:$B$13))</f>
        <v>1.0770048571495883</v>
      </c>
      <c r="N49" s="39">
        <v>2015</v>
      </c>
      <c r="O49" s="8">
        <v>43471</v>
      </c>
      <c r="P49" s="56">
        <v>118.93</v>
      </c>
      <c r="Q49" s="56"/>
      <c r="R49" s="59">
        <f>IF(P49="","",T49*M49*LOOKUP(RIGHT($D$2,3),定数!$A$6:$A$13,定数!$B$6:$B$13))</f>
        <v>3446.4155428786094</v>
      </c>
      <c r="S49" s="59"/>
      <c r="T49" s="60">
        <f t="shared" si="4"/>
        <v>31.999999999999318</v>
      </c>
      <c r="U49" s="60"/>
      <c r="V49" t="str">
        <f t="shared" si="7"/>
        <v/>
      </c>
      <c r="W49">
        <f t="shared" si="2"/>
        <v>0</v>
      </c>
      <c r="X49" s="40">
        <f t="shared" si="5"/>
        <v>190270.85809642728</v>
      </c>
      <c r="Y49" s="41">
        <f t="shared" si="6"/>
        <v>0</v>
      </c>
    </row>
    <row r="50" spans="2:25" x14ac:dyDescent="0.2">
      <c r="B50" s="39">
        <v>42</v>
      </c>
      <c r="C50" s="55">
        <f t="shared" si="0"/>
        <v>193717.2736393059</v>
      </c>
      <c r="D50" s="55"/>
      <c r="E50" s="39">
        <v>2015</v>
      </c>
      <c r="F50" s="8">
        <v>43474</v>
      </c>
      <c r="G50" s="39" t="s">
        <v>2</v>
      </c>
      <c r="H50" s="56">
        <v>119.51</v>
      </c>
      <c r="I50" s="56"/>
      <c r="J50" s="39">
        <v>36</v>
      </c>
      <c r="K50" s="57">
        <f t="shared" si="3"/>
        <v>5811.5182091791767</v>
      </c>
      <c r="L50" s="58"/>
      <c r="M50" s="6">
        <f>IF(J50="","",(K50/J50)/LOOKUP(RIGHT($D$2,3),定数!$A$6:$A$13,定数!$B$6:$B$13))</f>
        <v>1.6143106136608825</v>
      </c>
      <c r="N50" s="39">
        <v>2015</v>
      </c>
      <c r="O50" s="8">
        <v>43474</v>
      </c>
      <c r="P50" s="56">
        <v>119.28</v>
      </c>
      <c r="Q50" s="56"/>
      <c r="R50" s="59">
        <f>IF(P50="","",T50*M50*LOOKUP(RIGHT($D$2,3),定数!$A$6:$A$13,定数!$B$6:$B$13))</f>
        <v>3712.914411420094</v>
      </c>
      <c r="S50" s="59"/>
      <c r="T50" s="60">
        <f t="shared" si="4"/>
        <v>23.000000000000398</v>
      </c>
      <c r="U50" s="60"/>
      <c r="V50" t="str">
        <f t="shared" si="7"/>
        <v/>
      </c>
      <c r="W50">
        <f t="shared" si="2"/>
        <v>0</v>
      </c>
      <c r="X50" s="40">
        <f t="shared" si="5"/>
        <v>193717.2736393059</v>
      </c>
      <c r="Y50" s="41">
        <f t="shared" si="6"/>
        <v>0</v>
      </c>
    </row>
    <row r="51" spans="2:25" x14ac:dyDescent="0.2">
      <c r="B51" s="39">
        <v>43</v>
      </c>
      <c r="C51" s="55">
        <f t="shared" si="0"/>
        <v>197430.18805072599</v>
      </c>
      <c r="D51" s="55"/>
      <c r="E51" s="39">
        <v>2015</v>
      </c>
      <c r="F51" s="8">
        <v>43479</v>
      </c>
      <c r="G51" s="39" t="s">
        <v>2</v>
      </c>
      <c r="H51" s="56">
        <v>118.12</v>
      </c>
      <c r="I51" s="56"/>
      <c r="J51" s="39">
        <v>65</v>
      </c>
      <c r="K51" s="57">
        <f t="shared" si="3"/>
        <v>5922.9056415217792</v>
      </c>
      <c r="L51" s="58"/>
      <c r="M51" s="6">
        <f>IF(J51="","",(K51/J51)/LOOKUP(RIGHT($D$2,3),定数!$A$6:$A$13,定数!$B$6:$B$13))</f>
        <v>0.91121625254181227</v>
      </c>
      <c r="N51" s="39">
        <v>2015</v>
      </c>
      <c r="O51" s="8">
        <v>43479</v>
      </c>
      <c r="P51" s="56">
        <v>117.72</v>
      </c>
      <c r="Q51" s="56"/>
      <c r="R51" s="59">
        <f>IF(P51="","",T51*M51*LOOKUP(RIGHT($D$2,3),定数!$A$6:$A$13,定数!$B$6:$B$13))</f>
        <v>3644.8650101673011</v>
      </c>
      <c r="S51" s="59"/>
      <c r="T51" s="60">
        <f t="shared" si="4"/>
        <v>40.000000000000568</v>
      </c>
      <c r="U51" s="60"/>
      <c r="V51" t="str">
        <f t="shared" si="7"/>
        <v/>
      </c>
      <c r="W51">
        <f t="shared" si="2"/>
        <v>0</v>
      </c>
      <c r="X51" s="40">
        <f t="shared" si="5"/>
        <v>197430.18805072599</v>
      </c>
      <c r="Y51" s="41">
        <f t="shared" si="6"/>
        <v>0</v>
      </c>
    </row>
    <row r="52" spans="2:25" x14ac:dyDescent="0.2">
      <c r="B52" s="39">
        <v>44</v>
      </c>
      <c r="C52" s="55">
        <f t="shared" si="0"/>
        <v>201075.05306089329</v>
      </c>
      <c r="D52" s="55"/>
      <c r="E52" s="39">
        <v>2015</v>
      </c>
      <c r="F52" s="8">
        <v>43485</v>
      </c>
      <c r="G52" s="39" t="s">
        <v>3</v>
      </c>
      <c r="H52" s="56">
        <v>117.57</v>
      </c>
      <c r="I52" s="56"/>
      <c r="J52" s="39">
        <v>66</v>
      </c>
      <c r="K52" s="57">
        <f t="shared" si="3"/>
        <v>6032.2515918267982</v>
      </c>
      <c r="L52" s="58"/>
      <c r="M52" s="6">
        <f>IF(J52="","",(K52/J52)/LOOKUP(RIGHT($D$2,3),定数!$A$6:$A$13,定数!$B$6:$B$13))</f>
        <v>0.9139775139131513</v>
      </c>
      <c r="N52" s="39">
        <v>2015</v>
      </c>
      <c r="O52" s="8">
        <v>43485</v>
      </c>
      <c r="P52" s="56">
        <v>117.98</v>
      </c>
      <c r="Q52" s="56"/>
      <c r="R52" s="59">
        <f>IF(P52="","",T52*M52*LOOKUP(RIGHT($D$2,3),定数!$A$6:$A$13,定数!$B$6:$B$13))</f>
        <v>3747.3078070440188</v>
      </c>
      <c r="S52" s="59"/>
      <c r="T52" s="60">
        <f t="shared" si="4"/>
        <v>41.00000000000108</v>
      </c>
      <c r="U52" s="60"/>
      <c r="V52" t="str">
        <f t="shared" si="7"/>
        <v/>
      </c>
      <c r="W52">
        <f t="shared" si="2"/>
        <v>0</v>
      </c>
      <c r="X52" s="40">
        <f t="shared" si="5"/>
        <v>201075.05306089329</v>
      </c>
      <c r="Y52" s="41">
        <f t="shared" si="6"/>
        <v>0</v>
      </c>
    </row>
    <row r="53" spans="2:25" x14ac:dyDescent="0.2">
      <c r="B53" s="39">
        <v>45</v>
      </c>
      <c r="C53" s="55">
        <f t="shared" si="0"/>
        <v>204822.3608679373</v>
      </c>
      <c r="D53" s="55"/>
      <c r="E53" s="39">
        <v>2015</v>
      </c>
      <c r="F53" s="8">
        <v>43486</v>
      </c>
      <c r="G53" s="39" t="s">
        <v>3</v>
      </c>
      <c r="H53" s="56">
        <v>118.71</v>
      </c>
      <c r="I53" s="56"/>
      <c r="J53" s="39">
        <v>47</v>
      </c>
      <c r="K53" s="57">
        <f t="shared" si="3"/>
        <v>6144.6708260381183</v>
      </c>
      <c r="L53" s="58"/>
      <c r="M53" s="6">
        <f>IF(J53="","",(K53/J53)/LOOKUP(RIGHT($D$2,3),定数!$A$6:$A$13,定数!$B$6:$B$13))</f>
        <v>1.3073767714974718</v>
      </c>
      <c r="N53" s="39">
        <v>2015</v>
      </c>
      <c r="O53" s="8">
        <v>43486</v>
      </c>
      <c r="P53" s="56">
        <v>118.24</v>
      </c>
      <c r="Q53" s="56"/>
      <c r="R53" s="59">
        <f>IF(P53="","",T53*M53*LOOKUP(RIGHT($D$2,3),定数!$A$6:$A$13,定数!$B$6:$B$13))</f>
        <v>-6144.6708260381019</v>
      </c>
      <c r="S53" s="59"/>
      <c r="T53" s="60">
        <f t="shared" si="4"/>
        <v>-46.999999999999886</v>
      </c>
      <c r="U53" s="60"/>
      <c r="V53" t="str">
        <f t="shared" si="7"/>
        <v/>
      </c>
      <c r="W53">
        <f t="shared" si="2"/>
        <v>1</v>
      </c>
      <c r="X53" s="40">
        <f t="shared" si="5"/>
        <v>204822.3608679373</v>
      </c>
      <c r="Y53" s="41">
        <f t="shared" si="6"/>
        <v>0</v>
      </c>
    </row>
    <row r="54" spans="2:25" x14ac:dyDescent="0.2">
      <c r="B54" s="47">
        <v>46</v>
      </c>
      <c r="C54" s="55">
        <f t="shared" si="0"/>
        <v>198677.69004189919</v>
      </c>
      <c r="D54" s="55"/>
      <c r="E54" s="39">
        <v>2015</v>
      </c>
      <c r="F54" s="8">
        <v>43500</v>
      </c>
      <c r="G54" s="39" t="s">
        <v>2</v>
      </c>
      <c r="H54" s="56">
        <v>117.36</v>
      </c>
      <c r="I54" s="56"/>
      <c r="J54" s="39">
        <v>30</v>
      </c>
      <c r="K54" s="57">
        <f t="shared" si="3"/>
        <v>5960.3307012569758</v>
      </c>
      <c r="L54" s="58"/>
      <c r="M54" s="6">
        <f>IF(J54="","",(K54/J54)/LOOKUP(RIGHT($D$2,3),定数!$A$6:$A$13,定数!$B$6:$B$13))</f>
        <v>1.9867769004189919</v>
      </c>
      <c r="N54" s="39">
        <v>2015</v>
      </c>
      <c r="O54" s="8">
        <v>43500</v>
      </c>
      <c r="P54" s="56">
        <v>117.18</v>
      </c>
      <c r="Q54" s="56"/>
      <c r="R54" s="59">
        <f>IF(P54="","",T54*M54*LOOKUP(RIGHT($D$2,3),定数!$A$6:$A$13,定数!$B$6:$B$13))</f>
        <v>3576.1984207540386</v>
      </c>
      <c r="S54" s="59"/>
      <c r="T54" s="60">
        <f t="shared" si="4"/>
        <v>17.999999999999261</v>
      </c>
      <c r="U54" s="60"/>
      <c r="V54" t="str">
        <f t="shared" si="7"/>
        <v/>
      </c>
      <c r="W54">
        <f t="shared" si="2"/>
        <v>0</v>
      </c>
      <c r="X54" s="40">
        <f t="shared" si="5"/>
        <v>204822.3608679373</v>
      </c>
      <c r="Y54" s="41">
        <f t="shared" si="6"/>
        <v>2.9999999999999916E-2</v>
      </c>
    </row>
    <row r="55" spans="2:25" x14ac:dyDescent="0.2">
      <c r="B55" s="39">
        <v>47</v>
      </c>
      <c r="C55" s="55">
        <f t="shared" si="0"/>
        <v>202253.88846265324</v>
      </c>
      <c r="D55" s="55"/>
      <c r="E55" s="39">
        <v>2015</v>
      </c>
      <c r="F55" s="8">
        <v>43523</v>
      </c>
      <c r="G55" s="39" t="s">
        <v>3</v>
      </c>
      <c r="H55" s="56">
        <v>119.27</v>
      </c>
      <c r="I55" s="56"/>
      <c r="J55" s="39">
        <v>16</v>
      </c>
      <c r="K55" s="57">
        <f t="shared" si="3"/>
        <v>6067.6166538795969</v>
      </c>
      <c r="L55" s="58"/>
      <c r="M55" s="6">
        <f>IF(J55="","",(K55/J55)/LOOKUP(RIGHT($D$2,3),定数!$A$6:$A$13,定数!$B$6:$B$13))</f>
        <v>3.792260408674748</v>
      </c>
      <c r="N55" s="39">
        <v>2015</v>
      </c>
      <c r="O55" s="8">
        <v>43523</v>
      </c>
      <c r="P55" s="56">
        <v>119.36</v>
      </c>
      <c r="Q55" s="56"/>
      <c r="R55" s="59">
        <f>IF(P55="","",T55*M55*LOOKUP(RIGHT($D$2,3),定数!$A$6:$A$13,定数!$B$6:$B$13))</f>
        <v>3413.0343678074028</v>
      </c>
      <c r="S55" s="59"/>
      <c r="T55" s="60">
        <f t="shared" si="4"/>
        <v>9.0000000000003411</v>
      </c>
      <c r="U55" s="60"/>
      <c r="V55" t="str">
        <f t="shared" si="7"/>
        <v/>
      </c>
      <c r="W55">
        <f t="shared" si="2"/>
        <v>0</v>
      </c>
      <c r="X55" s="40">
        <f t="shared" si="5"/>
        <v>204822.3608679373</v>
      </c>
      <c r="Y55" s="41">
        <f t="shared" si="6"/>
        <v>1.2540000000000662E-2</v>
      </c>
    </row>
    <row r="56" spans="2:25" x14ac:dyDescent="0.2">
      <c r="B56" s="39">
        <v>48</v>
      </c>
      <c r="C56" s="55">
        <f t="shared" si="0"/>
        <v>205666.92283046065</v>
      </c>
      <c r="D56" s="55"/>
      <c r="E56" s="39">
        <v>2015</v>
      </c>
      <c r="F56" s="8">
        <v>43529</v>
      </c>
      <c r="G56" s="39" t="s">
        <v>3</v>
      </c>
      <c r="H56" s="56">
        <v>119.8</v>
      </c>
      <c r="I56" s="56"/>
      <c r="J56" s="39">
        <v>18</v>
      </c>
      <c r="K56" s="57">
        <f t="shared" si="3"/>
        <v>6170.0076849138195</v>
      </c>
      <c r="L56" s="58"/>
      <c r="M56" s="6">
        <f>IF(J56="","",(K56/J56)/LOOKUP(RIGHT($D$2,3),定数!$A$6:$A$13,定数!$B$6:$B$13))</f>
        <v>3.4277820471743441</v>
      </c>
      <c r="N56" s="39">
        <v>2015</v>
      </c>
      <c r="O56" s="8">
        <v>43529</v>
      </c>
      <c r="P56" s="56">
        <v>119.91</v>
      </c>
      <c r="Q56" s="56"/>
      <c r="R56" s="59">
        <f>IF(P56="","",T56*M56*LOOKUP(RIGHT($D$2,3),定数!$A$6:$A$13,定数!$B$6:$B$13))</f>
        <v>3770.5602518917585</v>
      </c>
      <c r="S56" s="59"/>
      <c r="T56" s="60">
        <f t="shared" si="4"/>
        <v>10.999999999999943</v>
      </c>
      <c r="U56" s="60"/>
      <c r="V56" t="str">
        <f t="shared" si="7"/>
        <v/>
      </c>
      <c r="W56">
        <f t="shared" si="2"/>
        <v>0</v>
      </c>
      <c r="X56" s="40">
        <f t="shared" si="5"/>
        <v>205666.92283046065</v>
      </c>
      <c r="Y56" s="41">
        <f t="shared" si="6"/>
        <v>0</v>
      </c>
    </row>
    <row r="57" spans="2:25" x14ac:dyDescent="0.2">
      <c r="B57" s="39">
        <v>49</v>
      </c>
      <c r="C57" s="55">
        <f t="shared" si="0"/>
        <v>209437.48308235241</v>
      </c>
      <c r="D57" s="55"/>
      <c r="E57" s="39">
        <v>2015</v>
      </c>
      <c r="F57" s="8">
        <v>43561</v>
      </c>
      <c r="G57" s="39" t="s">
        <v>3</v>
      </c>
      <c r="H57" s="56">
        <v>119.18</v>
      </c>
      <c r="I57" s="56"/>
      <c r="J57" s="39">
        <v>27</v>
      </c>
      <c r="K57" s="57">
        <f t="shared" si="3"/>
        <v>6283.1244924705725</v>
      </c>
      <c r="L57" s="58"/>
      <c r="M57" s="6">
        <f>IF(J57="","",(K57/J57)/LOOKUP(RIGHT($D$2,3),定数!$A$6:$A$13,定数!$B$6:$B$13))</f>
        <v>2.3270831453594711</v>
      </c>
      <c r="N57" s="39">
        <v>2015</v>
      </c>
      <c r="O57" s="8">
        <v>43561</v>
      </c>
      <c r="P57" s="56">
        <v>119.35</v>
      </c>
      <c r="Q57" s="56"/>
      <c r="R57" s="59">
        <f>IF(P57="","",T57*M57*LOOKUP(RIGHT($D$2,3),定数!$A$6:$A$13,定数!$B$6:$B$13))</f>
        <v>3956.04134711081</v>
      </c>
      <c r="S57" s="59"/>
      <c r="T57" s="60">
        <f t="shared" si="4"/>
        <v>16.999999999998749</v>
      </c>
      <c r="U57" s="60"/>
      <c r="V57" t="str">
        <f t="shared" si="7"/>
        <v/>
      </c>
      <c r="W57">
        <f t="shared" si="2"/>
        <v>0</v>
      </c>
      <c r="X57" s="40">
        <f t="shared" si="5"/>
        <v>209437.48308235241</v>
      </c>
      <c r="Y57" s="41">
        <f t="shared" si="6"/>
        <v>0</v>
      </c>
    </row>
    <row r="58" spans="2:25" x14ac:dyDescent="0.2">
      <c r="B58" s="39">
        <v>50</v>
      </c>
      <c r="C58" s="55">
        <f t="shared" si="0"/>
        <v>213393.52442946323</v>
      </c>
      <c r="D58" s="55"/>
      <c r="E58" s="39">
        <v>2015</v>
      </c>
      <c r="F58" s="8">
        <v>43569</v>
      </c>
      <c r="G58" s="39" t="s">
        <v>2</v>
      </c>
      <c r="H58" s="56">
        <v>109.1</v>
      </c>
      <c r="I58" s="56"/>
      <c r="J58" s="39">
        <v>28</v>
      </c>
      <c r="K58" s="57">
        <f t="shared" si="3"/>
        <v>6401.8057328838968</v>
      </c>
      <c r="L58" s="58"/>
      <c r="M58" s="6">
        <f>IF(J58="","",(K58/J58)/LOOKUP(RIGHT($D$2,3),定数!$A$6:$A$13,定数!$B$6:$B$13))</f>
        <v>2.2863591903156775</v>
      </c>
      <c r="N58" s="39">
        <v>2015</v>
      </c>
      <c r="O58" s="8">
        <v>43569</v>
      </c>
      <c r="P58" s="56">
        <v>108.93</v>
      </c>
      <c r="Q58" s="56"/>
      <c r="R58" s="59">
        <f>IF(P58="","",T58*M58*LOOKUP(RIGHT($D$2,3),定数!$A$6:$A$13,定数!$B$6:$B$13))</f>
        <v>3886.8106235363657</v>
      </c>
      <c r="S58" s="59"/>
      <c r="T58" s="60">
        <f t="shared" si="4"/>
        <v>16.999999999998749</v>
      </c>
      <c r="U58" s="60"/>
      <c r="V58" t="str">
        <f t="shared" si="7"/>
        <v/>
      </c>
      <c r="W58">
        <f t="shared" si="2"/>
        <v>0</v>
      </c>
      <c r="X58" s="40">
        <f t="shared" si="5"/>
        <v>213393.52442946323</v>
      </c>
      <c r="Y58" s="41">
        <f t="shared" si="6"/>
        <v>0</v>
      </c>
    </row>
    <row r="59" spans="2:25" x14ac:dyDescent="0.2">
      <c r="B59" s="39">
        <v>51</v>
      </c>
      <c r="C59" s="55">
        <f t="shared" si="0"/>
        <v>217280.33505299958</v>
      </c>
      <c r="D59" s="55"/>
      <c r="E59" s="39">
        <v>2015</v>
      </c>
      <c r="F59" s="8">
        <v>43575</v>
      </c>
      <c r="G59" s="39" t="s">
        <v>3</v>
      </c>
      <c r="H59" s="56">
        <v>109.01</v>
      </c>
      <c r="I59" s="56"/>
      <c r="J59" s="39">
        <v>33</v>
      </c>
      <c r="K59" s="57">
        <f t="shared" si="3"/>
        <v>6518.4100515899872</v>
      </c>
      <c r="L59" s="58"/>
      <c r="M59" s="6">
        <f>IF(J59="","",(K59/J59)/LOOKUP(RIGHT($D$2,3),定数!$A$6:$A$13,定数!$B$6:$B$13))</f>
        <v>1.9752757732090871</v>
      </c>
      <c r="N59" s="39">
        <v>2015</v>
      </c>
      <c r="O59" s="8">
        <v>43575</v>
      </c>
      <c r="P59" s="56">
        <v>109.22</v>
      </c>
      <c r="Q59" s="56"/>
      <c r="R59" s="59">
        <f>IF(P59="","",T59*M59*LOOKUP(RIGHT($D$2,3),定数!$A$6:$A$13,定数!$B$6:$B$13))</f>
        <v>4148.0791237389594</v>
      </c>
      <c r="S59" s="59"/>
      <c r="T59" s="60">
        <f t="shared" si="4"/>
        <v>20.999999999999375</v>
      </c>
      <c r="U59" s="60"/>
      <c r="V59" t="str">
        <f t="shared" si="7"/>
        <v/>
      </c>
      <c r="W59">
        <f t="shared" si="2"/>
        <v>0</v>
      </c>
      <c r="X59" s="40">
        <f t="shared" si="5"/>
        <v>217280.33505299958</v>
      </c>
      <c r="Y59" s="41">
        <f t="shared" si="6"/>
        <v>0</v>
      </c>
    </row>
    <row r="60" spans="2:25" x14ac:dyDescent="0.2">
      <c r="B60" s="39">
        <v>52</v>
      </c>
      <c r="C60" s="55">
        <f t="shared" si="0"/>
        <v>221428.41417673853</v>
      </c>
      <c r="D60" s="55"/>
      <c r="E60" s="39">
        <v>2015</v>
      </c>
      <c r="F60" s="8">
        <v>43586</v>
      </c>
      <c r="G60" s="39" t="s">
        <v>3</v>
      </c>
      <c r="H60" s="56">
        <v>111.74</v>
      </c>
      <c r="I60" s="56"/>
      <c r="J60" s="39">
        <v>54</v>
      </c>
      <c r="K60" s="57">
        <f t="shared" si="3"/>
        <v>6642.852425302156</v>
      </c>
      <c r="L60" s="58"/>
      <c r="M60" s="6">
        <f>IF(J60="","",(K60/J60)/LOOKUP(RIGHT($D$2,3),定数!$A$6:$A$13,定数!$B$6:$B$13))</f>
        <v>1.2301578565374363</v>
      </c>
      <c r="N60" s="39">
        <v>2015</v>
      </c>
      <c r="O60" s="8">
        <v>43587</v>
      </c>
      <c r="P60" s="56">
        <v>112.08</v>
      </c>
      <c r="Q60" s="56"/>
      <c r="R60" s="59">
        <f>IF(P60="","",T60*M60*LOOKUP(RIGHT($D$2,3),定数!$A$6:$A$13,定数!$B$6:$B$13))</f>
        <v>4182.5367122273246</v>
      </c>
      <c r="S60" s="59"/>
      <c r="T60" s="60">
        <f t="shared" si="4"/>
        <v>34.000000000000341</v>
      </c>
      <c r="U60" s="60"/>
      <c r="V60" t="str">
        <f t="shared" si="7"/>
        <v/>
      </c>
      <c r="W60">
        <f t="shared" si="2"/>
        <v>0</v>
      </c>
      <c r="X60" s="40">
        <f t="shared" si="5"/>
        <v>221428.41417673853</v>
      </c>
      <c r="Y60" s="41">
        <f t="shared" si="6"/>
        <v>0</v>
      </c>
    </row>
    <row r="61" spans="2:25" x14ac:dyDescent="0.2">
      <c r="B61" s="39">
        <v>53</v>
      </c>
      <c r="C61" s="55">
        <f t="shared" si="0"/>
        <v>225610.95088896586</v>
      </c>
      <c r="D61" s="55"/>
      <c r="E61" s="39">
        <v>2015</v>
      </c>
      <c r="F61" s="8">
        <v>43593</v>
      </c>
      <c r="G61" s="39" t="s">
        <v>3</v>
      </c>
      <c r="H61" s="56">
        <v>112.85</v>
      </c>
      <c r="I61" s="56"/>
      <c r="J61" s="39">
        <v>46</v>
      </c>
      <c r="K61" s="57">
        <f t="shared" si="3"/>
        <v>6768.3285266689754</v>
      </c>
      <c r="L61" s="58"/>
      <c r="M61" s="6">
        <f>IF(J61="","",(K61/J61)/LOOKUP(RIGHT($D$2,3),定数!$A$6:$A$13,定数!$B$6:$B$13))</f>
        <v>1.4713757666671685</v>
      </c>
      <c r="N61" s="39">
        <v>2015</v>
      </c>
      <c r="O61" s="8">
        <v>43593</v>
      </c>
      <c r="P61" s="56">
        <v>113.13</v>
      </c>
      <c r="Q61" s="56"/>
      <c r="R61" s="59">
        <f>IF(P61="","",T61*M61*LOOKUP(RIGHT($D$2,3),定数!$A$6:$A$13,定数!$B$6:$B$13))</f>
        <v>4119.8521466680886</v>
      </c>
      <c r="S61" s="59"/>
      <c r="T61" s="60">
        <f t="shared" si="4"/>
        <v>28.000000000000114</v>
      </c>
      <c r="U61" s="60"/>
      <c r="V61" t="str">
        <f t="shared" si="7"/>
        <v/>
      </c>
      <c r="W61">
        <f t="shared" si="2"/>
        <v>0</v>
      </c>
      <c r="X61" s="40">
        <f t="shared" si="5"/>
        <v>225610.95088896586</v>
      </c>
      <c r="Y61" s="41">
        <f t="shared" si="6"/>
        <v>0</v>
      </c>
    </row>
    <row r="62" spans="2:25" x14ac:dyDescent="0.2">
      <c r="B62" s="47">
        <v>54</v>
      </c>
      <c r="C62" s="55">
        <f t="shared" si="0"/>
        <v>229730.80303563396</v>
      </c>
      <c r="D62" s="55"/>
      <c r="E62" s="39">
        <v>2015</v>
      </c>
      <c r="F62" s="8">
        <v>43621</v>
      </c>
      <c r="G62" s="39" t="s">
        <v>2</v>
      </c>
      <c r="H62" s="56">
        <v>110.41</v>
      </c>
      <c r="I62" s="56"/>
      <c r="J62" s="39">
        <v>31</v>
      </c>
      <c r="K62" s="57">
        <f t="shared" si="3"/>
        <v>6891.9240910690187</v>
      </c>
      <c r="L62" s="58"/>
      <c r="M62" s="6">
        <f>IF(J62="","",(K62/J62)/LOOKUP(RIGHT($D$2,3),定数!$A$6:$A$13,定数!$B$6:$B$13))</f>
        <v>2.2232013196996836</v>
      </c>
      <c r="N62" s="39">
        <v>2015</v>
      </c>
      <c r="O62" s="8">
        <v>43622</v>
      </c>
      <c r="P62" s="56">
        <v>110.22</v>
      </c>
      <c r="Q62" s="56"/>
      <c r="R62" s="59">
        <f>IF(P62="","",T62*M62*LOOKUP(RIGHT($D$2,3),定数!$A$6:$A$13,定数!$B$6:$B$13))</f>
        <v>4224.082507429348</v>
      </c>
      <c r="S62" s="59"/>
      <c r="T62" s="60">
        <f t="shared" si="4"/>
        <v>18.999999999999773</v>
      </c>
      <c r="U62" s="60"/>
      <c r="V62" t="str">
        <f t="shared" si="7"/>
        <v/>
      </c>
      <c r="W62">
        <f t="shared" si="2"/>
        <v>0</v>
      </c>
      <c r="X62" s="40">
        <f t="shared" si="5"/>
        <v>229730.80303563396</v>
      </c>
      <c r="Y62" s="41">
        <f t="shared" si="6"/>
        <v>0</v>
      </c>
    </row>
    <row r="63" spans="2:25" x14ac:dyDescent="0.2">
      <c r="B63" s="39">
        <v>55</v>
      </c>
      <c r="C63" s="55">
        <f t="shared" si="0"/>
        <v>233954.88554306331</v>
      </c>
      <c r="D63" s="55"/>
      <c r="E63" s="39">
        <v>2015</v>
      </c>
      <c r="F63" s="8">
        <v>43625</v>
      </c>
      <c r="G63" s="39" t="s">
        <v>3</v>
      </c>
      <c r="H63" s="56">
        <v>110.18</v>
      </c>
      <c r="I63" s="56"/>
      <c r="J63" s="39">
        <v>46</v>
      </c>
      <c r="K63" s="57">
        <f t="shared" si="3"/>
        <v>7018.646566291899</v>
      </c>
      <c r="L63" s="58"/>
      <c r="M63" s="6">
        <f>IF(J63="","",(K63/J63)/LOOKUP(RIGHT($D$2,3),定数!$A$6:$A$13,定数!$B$6:$B$13))</f>
        <v>1.5257927318025866</v>
      </c>
      <c r="N63" s="39">
        <v>2015</v>
      </c>
      <c r="O63" s="8">
        <v>43625</v>
      </c>
      <c r="P63" s="56">
        <v>110.47</v>
      </c>
      <c r="Q63" s="56"/>
      <c r="R63" s="59">
        <f>IF(P63="","",T63*M63*LOOKUP(RIGHT($D$2,3),定数!$A$6:$A$13,定数!$B$6:$B$13))</f>
        <v>4424.7989222273791</v>
      </c>
      <c r="S63" s="59"/>
      <c r="T63" s="60">
        <f t="shared" si="4"/>
        <v>28.999999999999204</v>
      </c>
      <c r="U63" s="60"/>
      <c r="V63" t="str">
        <f t="shared" si="7"/>
        <v/>
      </c>
      <c r="W63">
        <f t="shared" si="2"/>
        <v>0</v>
      </c>
      <c r="X63" s="40">
        <f t="shared" si="5"/>
        <v>233954.88554306331</v>
      </c>
      <c r="Y63" s="41">
        <f t="shared" si="6"/>
        <v>0</v>
      </c>
    </row>
    <row r="64" spans="2:25" x14ac:dyDescent="0.2">
      <c r="B64" s="39">
        <v>56</v>
      </c>
      <c r="C64" s="55">
        <f t="shared" si="0"/>
        <v>238379.68446529069</v>
      </c>
      <c r="D64" s="55"/>
      <c r="E64" s="50">
        <v>2015</v>
      </c>
      <c r="F64" s="8">
        <v>43653</v>
      </c>
      <c r="G64" s="39" t="s">
        <v>3</v>
      </c>
      <c r="H64" s="63">
        <v>113.95</v>
      </c>
      <c r="I64" s="64"/>
      <c r="J64" s="50">
        <v>46</v>
      </c>
      <c r="K64" s="57">
        <f t="shared" si="3"/>
        <v>7151.39053395872</v>
      </c>
      <c r="L64" s="58"/>
      <c r="M64" s="6">
        <f>IF(J64="","",(K64/J64)/LOOKUP(RIGHT($D$2,3),定数!$A$6:$A$13,定数!$B$6:$B$13))</f>
        <v>1.5546501160779826</v>
      </c>
      <c r="N64" s="39">
        <v>2015</v>
      </c>
      <c r="O64" s="8">
        <v>43656</v>
      </c>
      <c r="P64" s="63">
        <v>114.23</v>
      </c>
      <c r="Q64" s="64"/>
      <c r="R64" s="59">
        <f>IF(P64="","",T64*M64*LOOKUP(RIGHT($D$2,3),定数!$A$6:$A$13,定数!$B$6:$B$13))</f>
        <v>4353.0203250183686</v>
      </c>
      <c r="S64" s="59"/>
      <c r="T64" s="60">
        <f t="shared" ref="T64:T78" si="8">IF(P64="","",IF(G64="買",(P64-H64),(H64-P64))*IF(RIGHT($D$2,3)="JPY",100,10000))</f>
        <v>28.000000000000114</v>
      </c>
      <c r="U64" s="60"/>
      <c r="V64" t="str">
        <f t="shared" si="7"/>
        <v/>
      </c>
      <c r="W64">
        <f t="shared" si="2"/>
        <v>0</v>
      </c>
      <c r="X64" s="40">
        <f t="shared" si="5"/>
        <v>238379.68446529069</v>
      </c>
      <c r="Y64" s="41">
        <f t="shared" si="6"/>
        <v>0</v>
      </c>
    </row>
    <row r="65" spans="2:27" x14ac:dyDescent="0.2">
      <c r="B65" s="39">
        <v>57</v>
      </c>
      <c r="C65" s="55">
        <f t="shared" si="0"/>
        <v>242732.70479030904</v>
      </c>
      <c r="D65" s="55"/>
      <c r="E65" s="50">
        <v>2015</v>
      </c>
      <c r="F65" s="8">
        <v>43656</v>
      </c>
      <c r="G65" s="39" t="s">
        <v>3</v>
      </c>
      <c r="H65" s="63">
        <v>114.12</v>
      </c>
      <c r="I65" s="64"/>
      <c r="J65" s="50">
        <v>29</v>
      </c>
      <c r="K65" s="57">
        <f t="shared" si="3"/>
        <v>7281.9811437092712</v>
      </c>
      <c r="L65" s="58"/>
      <c r="M65" s="6">
        <f>IF(J65="","",(K65/J65)/LOOKUP(RIGHT($D$2,3),定数!$A$6:$A$13,定数!$B$6:$B$13))</f>
        <v>2.5110279805894038</v>
      </c>
      <c r="N65" s="39">
        <v>2015</v>
      </c>
      <c r="O65" s="8">
        <v>43657</v>
      </c>
      <c r="P65" s="63">
        <v>114.3</v>
      </c>
      <c r="Q65" s="64"/>
      <c r="R65" s="59">
        <f>IF(P65="","",T65*M65*LOOKUP(RIGHT($D$2,3),定数!$A$6:$A$13,定数!$B$6:$B$13))</f>
        <v>4519.8503650607418</v>
      </c>
      <c r="S65" s="59"/>
      <c r="T65" s="60">
        <f t="shared" si="8"/>
        <v>17.999999999999261</v>
      </c>
      <c r="U65" s="60"/>
      <c r="V65" t="str">
        <f t="shared" si="7"/>
        <v/>
      </c>
      <c r="W65">
        <f t="shared" si="2"/>
        <v>0</v>
      </c>
      <c r="X65" s="40">
        <f t="shared" si="5"/>
        <v>242732.70479030904</v>
      </c>
      <c r="Y65" s="41">
        <f t="shared" si="6"/>
        <v>0</v>
      </c>
    </row>
    <row r="66" spans="2:27" x14ac:dyDescent="0.2">
      <c r="B66" s="39">
        <v>58</v>
      </c>
      <c r="C66" s="55">
        <f t="shared" si="0"/>
        <v>247252.55515536977</v>
      </c>
      <c r="D66" s="55"/>
      <c r="E66" s="50">
        <v>2015</v>
      </c>
      <c r="F66" s="8">
        <v>43657</v>
      </c>
      <c r="G66" s="39" t="s">
        <v>3</v>
      </c>
      <c r="H66" s="63">
        <v>114.25</v>
      </c>
      <c r="I66" s="64"/>
      <c r="J66" s="50">
        <v>27</v>
      </c>
      <c r="K66" s="57">
        <f t="shared" si="3"/>
        <v>7417.576654661093</v>
      </c>
      <c r="L66" s="58"/>
      <c r="M66" s="6">
        <f>IF(J66="","",(K66/J66)/LOOKUP(RIGHT($D$2,3),定数!$A$6:$A$13,定数!$B$6:$B$13))</f>
        <v>2.7472506128374419</v>
      </c>
      <c r="N66" s="39">
        <v>2015</v>
      </c>
      <c r="O66" s="8">
        <v>43657</v>
      </c>
      <c r="P66" s="63">
        <v>114.42</v>
      </c>
      <c r="Q66" s="64"/>
      <c r="R66" s="59">
        <f>IF(P66="","",T66*M66*LOOKUP(RIGHT($D$2,3),定数!$A$6:$A$13,定数!$B$6:$B$13))</f>
        <v>4670.3260418236978</v>
      </c>
      <c r="S66" s="59"/>
      <c r="T66" s="60">
        <f t="shared" si="8"/>
        <v>17.000000000000171</v>
      </c>
      <c r="U66" s="60"/>
      <c r="V66" t="str">
        <f t="shared" si="7"/>
        <v/>
      </c>
      <c r="W66">
        <f t="shared" si="2"/>
        <v>0</v>
      </c>
      <c r="X66" s="40">
        <f t="shared" si="5"/>
        <v>247252.55515536977</v>
      </c>
      <c r="Y66" s="41">
        <f t="shared" si="6"/>
        <v>0</v>
      </c>
    </row>
    <row r="67" spans="2:27" x14ac:dyDescent="0.2">
      <c r="B67" s="39">
        <v>59</v>
      </c>
      <c r="C67" s="55">
        <f t="shared" si="0"/>
        <v>251922.88119719346</v>
      </c>
      <c r="D67" s="55"/>
      <c r="E67" s="50">
        <v>2015</v>
      </c>
      <c r="F67" s="8">
        <v>43659</v>
      </c>
      <c r="G67" s="39" t="s">
        <v>2</v>
      </c>
      <c r="H67" s="63">
        <v>112.94</v>
      </c>
      <c r="I67" s="64"/>
      <c r="J67" s="50">
        <v>78</v>
      </c>
      <c r="K67" s="57">
        <f t="shared" si="3"/>
        <v>7557.6864359158035</v>
      </c>
      <c r="L67" s="58"/>
      <c r="M67" s="6">
        <f>IF(J67="","",(K67/J67)/LOOKUP(RIGHT($D$2,3),定数!$A$6:$A$13,定数!$B$6:$B$13))</f>
        <v>0.96893415845074404</v>
      </c>
      <c r="N67" s="39">
        <v>2015</v>
      </c>
      <c r="O67" s="8">
        <v>43660</v>
      </c>
      <c r="P67" s="63">
        <v>112.46</v>
      </c>
      <c r="Q67" s="64"/>
      <c r="R67" s="59">
        <f>IF(P67="","",T67*M67*LOOKUP(RIGHT($D$2,3),定数!$A$6:$A$13,定数!$B$6:$B$13))</f>
        <v>4650.8839605636094</v>
      </c>
      <c r="S67" s="59"/>
      <c r="T67" s="60">
        <f t="shared" si="8"/>
        <v>48.000000000000398</v>
      </c>
      <c r="U67" s="60"/>
      <c r="V67" t="str">
        <f t="shared" si="7"/>
        <v/>
      </c>
      <c r="W67">
        <f t="shared" si="2"/>
        <v>0</v>
      </c>
      <c r="X67" s="40">
        <f t="shared" si="5"/>
        <v>251922.88119719346</v>
      </c>
      <c r="Y67" s="41">
        <f t="shared" si="6"/>
        <v>0</v>
      </c>
    </row>
    <row r="68" spans="2:27" x14ac:dyDescent="0.2">
      <c r="B68" s="39">
        <v>60</v>
      </c>
      <c r="C68" s="55">
        <f t="shared" si="0"/>
        <v>256573.76515775707</v>
      </c>
      <c r="D68" s="55"/>
      <c r="E68" s="50">
        <v>2015</v>
      </c>
      <c r="F68" s="8">
        <v>43664</v>
      </c>
      <c r="G68" s="39" t="s">
        <v>2</v>
      </c>
      <c r="H68" s="63">
        <v>112.15</v>
      </c>
      <c r="I68" s="64"/>
      <c r="J68" s="50">
        <v>71</v>
      </c>
      <c r="K68" s="57">
        <f t="shared" si="3"/>
        <v>7697.2129547327113</v>
      </c>
      <c r="L68" s="58"/>
      <c r="M68" s="6">
        <f>IF(J68="","",(K68/J68)/LOOKUP(RIGHT($D$2,3),定数!$A$6:$A$13,定数!$B$6:$B$13))</f>
        <v>1.0841145006665791</v>
      </c>
      <c r="N68" s="39">
        <v>2015</v>
      </c>
      <c r="O68" s="8">
        <v>43664</v>
      </c>
      <c r="P68" s="63">
        <v>111.71</v>
      </c>
      <c r="Q68" s="64"/>
      <c r="R68" s="59">
        <f>IF(P68="","",T68*M68*LOOKUP(RIGHT($D$2,3),定数!$A$6:$A$13,定数!$B$6:$B$13))</f>
        <v>4770.1038029330775</v>
      </c>
      <c r="S68" s="59"/>
      <c r="T68" s="60">
        <f t="shared" si="8"/>
        <v>44.000000000001194</v>
      </c>
      <c r="U68" s="60"/>
      <c r="V68" t="str">
        <f t="shared" si="7"/>
        <v/>
      </c>
      <c r="W68">
        <f t="shared" si="2"/>
        <v>0</v>
      </c>
      <c r="X68" s="40">
        <f t="shared" si="5"/>
        <v>256573.76515775707</v>
      </c>
      <c r="Y68" s="41">
        <f t="shared" si="6"/>
        <v>0</v>
      </c>
    </row>
    <row r="69" spans="2:27" x14ac:dyDescent="0.2">
      <c r="B69" s="39">
        <v>61</v>
      </c>
      <c r="C69" s="55">
        <f t="shared" si="0"/>
        <v>261343.86896069013</v>
      </c>
      <c r="D69" s="55"/>
      <c r="E69" s="50">
        <v>2015</v>
      </c>
      <c r="F69" s="8">
        <v>43667</v>
      </c>
      <c r="G69" s="39" t="s">
        <v>2</v>
      </c>
      <c r="H69" s="63">
        <v>111.47</v>
      </c>
      <c r="I69" s="64"/>
      <c r="J69" s="50">
        <v>94</v>
      </c>
      <c r="K69" s="57">
        <f t="shared" si="3"/>
        <v>7840.3160688207035</v>
      </c>
      <c r="L69" s="58"/>
      <c r="M69" s="6">
        <f>IF(J69="","",(K69/J69)/LOOKUP(RIGHT($D$2,3),定数!$A$6:$A$13,定数!$B$6:$B$13))</f>
        <v>0.83407617753411745</v>
      </c>
      <c r="N69" s="39">
        <v>2015</v>
      </c>
      <c r="O69" s="8">
        <v>43670</v>
      </c>
      <c r="P69" s="63">
        <v>110.89</v>
      </c>
      <c r="Q69" s="64"/>
      <c r="R69" s="59">
        <f>IF(P69="","",T69*M69*LOOKUP(RIGHT($D$2,3),定数!$A$6:$A$13,定数!$B$6:$B$13))</f>
        <v>4837.6418296978673</v>
      </c>
      <c r="S69" s="59"/>
      <c r="T69" s="60">
        <f t="shared" si="8"/>
        <v>57.999999999999829</v>
      </c>
      <c r="U69" s="60"/>
      <c r="V69" t="str">
        <f t="shared" si="7"/>
        <v/>
      </c>
      <c r="W69">
        <f t="shared" si="2"/>
        <v>0</v>
      </c>
      <c r="X69" s="40">
        <f t="shared" si="5"/>
        <v>261343.86896069013</v>
      </c>
      <c r="Y69" s="41">
        <f t="shared" si="6"/>
        <v>0</v>
      </c>
    </row>
    <row r="70" spans="2:27" x14ac:dyDescent="0.2">
      <c r="B70" s="39">
        <v>62</v>
      </c>
      <c r="C70" s="55">
        <f t="shared" si="0"/>
        <v>266181.51079038798</v>
      </c>
      <c r="D70" s="55"/>
      <c r="E70" s="50">
        <v>2015</v>
      </c>
      <c r="F70" s="8">
        <v>43672</v>
      </c>
      <c r="G70" s="39" t="s">
        <v>3</v>
      </c>
      <c r="H70" s="63">
        <v>111.94</v>
      </c>
      <c r="I70" s="64"/>
      <c r="J70" s="50">
        <v>23</v>
      </c>
      <c r="K70" s="57">
        <f t="shared" si="3"/>
        <v>7985.4453237116395</v>
      </c>
      <c r="L70" s="58"/>
      <c r="M70" s="6">
        <f>IF(J70="","",(K70/J70)/LOOKUP(RIGHT($D$2,3),定数!$A$6:$A$13,定数!$B$6:$B$13))</f>
        <v>3.4719327494398429</v>
      </c>
      <c r="N70" s="39">
        <v>2015</v>
      </c>
      <c r="O70" s="8">
        <v>43672</v>
      </c>
      <c r="P70" s="63">
        <v>112.08</v>
      </c>
      <c r="Q70" s="64"/>
      <c r="R70" s="59">
        <f>IF(P70="","",T70*M70*LOOKUP(RIGHT($D$2,3),定数!$A$6:$A$13,定数!$B$6:$B$13))</f>
        <v>4860.7058492157994</v>
      </c>
      <c r="S70" s="59"/>
      <c r="T70" s="60">
        <f t="shared" si="8"/>
        <v>14.000000000000057</v>
      </c>
      <c r="U70" s="60"/>
      <c r="V70" t="str">
        <f t="shared" si="7"/>
        <v/>
      </c>
      <c r="W70">
        <f t="shared" si="2"/>
        <v>0</v>
      </c>
      <c r="X70" s="40">
        <f t="shared" si="5"/>
        <v>266181.51079038798</v>
      </c>
      <c r="Y70" s="41">
        <f t="shared" si="6"/>
        <v>0</v>
      </c>
    </row>
    <row r="71" spans="2:27" x14ac:dyDescent="0.2">
      <c r="B71" s="39">
        <v>63</v>
      </c>
      <c r="C71" s="55">
        <f t="shared" si="0"/>
        <v>271042.21663960378</v>
      </c>
      <c r="D71" s="55"/>
      <c r="E71" s="50">
        <v>2015</v>
      </c>
      <c r="F71" s="8">
        <v>43677</v>
      </c>
      <c r="G71" s="39" t="s">
        <v>2</v>
      </c>
      <c r="H71" s="63">
        <v>110.49</v>
      </c>
      <c r="I71" s="64"/>
      <c r="J71" s="50">
        <v>27</v>
      </c>
      <c r="K71" s="57">
        <f t="shared" si="3"/>
        <v>8131.2664991881129</v>
      </c>
      <c r="L71" s="58"/>
      <c r="M71" s="6">
        <f>IF(J71="","",(K71/J71)/LOOKUP(RIGHT($D$2,3),定数!$A$6:$A$13,定数!$B$6:$B$13))</f>
        <v>3.0115801848844863</v>
      </c>
      <c r="N71" s="39">
        <v>2015</v>
      </c>
      <c r="O71" s="8">
        <v>43677</v>
      </c>
      <c r="P71" s="63">
        <v>110.32</v>
      </c>
      <c r="Q71" s="64"/>
      <c r="R71" s="59">
        <f>IF(P71="","",T71*M71*LOOKUP(RIGHT($D$2,3),定数!$A$6:$A$13,定数!$B$6:$B$13))</f>
        <v>5119.686314303678</v>
      </c>
      <c r="S71" s="59"/>
      <c r="T71" s="60">
        <f t="shared" si="8"/>
        <v>17.000000000000171</v>
      </c>
      <c r="U71" s="60"/>
      <c r="V71" t="str">
        <f t="shared" si="7"/>
        <v/>
      </c>
      <c r="W71">
        <f t="shared" si="2"/>
        <v>0</v>
      </c>
      <c r="X71" s="40">
        <f t="shared" si="5"/>
        <v>271042.21663960378</v>
      </c>
      <c r="Y71" s="41">
        <f t="shared" si="6"/>
        <v>0</v>
      </c>
    </row>
    <row r="72" spans="2:27" x14ac:dyDescent="0.2">
      <c r="B72" s="39">
        <v>64</v>
      </c>
      <c r="C72" s="55">
        <f t="shared" si="0"/>
        <v>276161.90295390744</v>
      </c>
      <c r="D72" s="55"/>
      <c r="E72" s="50">
        <v>2015</v>
      </c>
      <c r="F72" s="8">
        <v>43687</v>
      </c>
      <c r="G72" s="39" t="s">
        <v>2</v>
      </c>
      <c r="H72" s="63">
        <v>109.89</v>
      </c>
      <c r="I72" s="64"/>
      <c r="J72" s="50">
        <v>28</v>
      </c>
      <c r="K72" s="57">
        <f t="shared" si="3"/>
        <v>8284.8570886172238</v>
      </c>
      <c r="L72" s="58"/>
      <c r="M72" s="6">
        <f>IF(J72="","",(K72/J72)/LOOKUP(RIGHT($D$2,3),定数!$A$6:$A$13,定数!$B$6:$B$13))</f>
        <v>2.9588775316490086</v>
      </c>
      <c r="N72" s="39">
        <v>2015</v>
      </c>
      <c r="O72" s="8">
        <v>43687</v>
      </c>
      <c r="P72" s="63">
        <v>109.72</v>
      </c>
      <c r="Q72" s="64"/>
      <c r="R72" s="59">
        <f>IF(P72="","",T72*M72*LOOKUP(RIGHT($D$2,3),定数!$A$6:$A$13,定数!$B$6:$B$13))</f>
        <v>5030.0918038033651</v>
      </c>
      <c r="S72" s="59"/>
      <c r="T72" s="60">
        <f t="shared" si="8"/>
        <v>17.000000000000171</v>
      </c>
      <c r="U72" s="60"/>
      <c r="V72" t="str">
        <f t="shared" si="7"/>
        <v/>
      </c>
      <c r="W72">
        <f t="shared" si="2"/>
        <v>0</v>
      </c>
      <c r="X72" s="40">
        <f t="shared" si="5"/>
        <v>276161.90295390744</v>
      </c>
      <c r="Y72" s="41">
        <f t="shared" si="6"/>
        <v>0</v>
      </c>
    </row>
    <row r="73" spans="2:27" x14ac:dyDescent="0.2">
      <c r="B73" s="39">
        <v>65</v>
      </c>
      <c r="C73" s="55">
        <f t="shared" si="0"/>
        <v>281191.99475771078</v>
      </c>
      <c r="D73" s="55"/>
      <c r="E73" s="50">
        <v>2015</v>
      </c>
      <c r="F73" s="8">
        <v>43692</v>
      </c>
      <c r="G73" s="39" t="s">
        <v>3</v>
      </c>
      <c r="H73" s="56">
        <v>109.74</v>
      </c>
      <c r="I73" s="56"/>
      <c r="J73" s="50">
        <v>32</v>
      </c>
      <c r="K73" s="57">
        <f t="shared" si="3"/>
        <v>8435.7598427313224</v>
      </c>
      <c r="L73" s="58"/>
      <c r="M73" s="6">
        <f>IF(J73="","",(K73/J73)/LOOKUP(RIGHT($D$2,3),定数!$A$6:$A$13,定数!$B$6:$B$13))</f>
        <v>2.6361749508535381</v>
      </c>
      <c r="N73" s="39">
        <v>2015</v>
      </c>
      <c r="O73" s="8">
        <v>43692</v>
      </c>
      <c r="P73" s="56">
        <v>109.95</v>
      </c>
      <c r="Q73" s="56"/>
      <c r="R73" s="59">
        <f>IF(P73="","",T73*M73*LOOKUP(RIGHT($D$2,3),定数!$A$6:$A$13,定数!$B$6:$B$13))</f>
        <v>5535.9673967926401</v>
      </c>
      <c r="S73" s="59"/>
      <c r="T73" s="60">
        <f t="shared" si="8"/>
        <v>21.000000000000796</v>
      </c>
      <c r="U73" s="60"/>
      <c r="V73" t="str">
        <f t="shared" si="7"/>
        <v/>
      </c>
      <c r="W73">
        <f t="shared" si="2"/>
        <v>0</v>
      </c>
      <c r="X73" s="40">
        <f t="shared" si="5"/>
        <v>281191.99475771078</v>
      </c>
      <c r="Y73" s="41">
        <f t="shared" si="6"/>
        <v>0</v>
      </c>
    </row>
    <row r="74" spans="2:27" x14ac:dyDescent="0.2">
      <c r="B74" s="39">
        <v>66</v>
      </c>
      <c r="C74" s="55">
        <f t="shared" ref="C74:C108" si="9">IF(R73="","",C73+R73)</f>
        <v>286727.96215450345</v>
      </c>
      <c r="D74" s="55"/>
      <c r="E74" s="50">
        <v>2015</v>
      </c>
      <c r="F74" s="8">
        <v>43694</v>
      </c>
      <c r="G74" s="39" t="s">
        <v>2</v>
      </c>
      <c r="H74" s="56">
        <v>109.61</v>
      </c>
      <c r="I74" s="56"/>
      <c r="J74" s="50">
        <v>75</v>
      </c>
      <c r="K74" s="57">
        <f t="shared" si="3"/>
        <v>8601.8388646351032</v>
      </c>
      <c r="L74" s="58"/>
      <c r="M74" s="6">
        <f>IF(J74="","",(K74/J74)/LOOKUP(RIGHT($D$2,3),定数!$A$6:$A$13,定数!$B$6:$B$13))</f>
        <v>1.1469118486180137</v>
      </c>
      <c r="N74" s="39">
        <v>2015</v>
      </c>
      <c r="O74" s="8">
        <v>43695</v>
      </c>
      <c r="P74" s="56">
        <v>109.15</v>
      </c>
      <c r="Q74" s="56"/>
      <c r="R74" s="59">
        <f>IF(P74="","",T74*M74*LOOKUP(RIGHT($D$2,3),定数!$A$6:$A$13,定数!$B$6:$B$13))</f>
        <v>5275.7945036427909</v>
      </c>
      <c r="S74" s="59"/>
      <c r="T74" s="60">
        <f t="shared" si="8"/>
        <v>45.999999999999375</v>
      </c>
      <c r="U74" s="60"/>
      <c r="V74" t="str">
        <f t="shared" si="7"/>
        <v/>
      </c>
      <c r="W74">
        <f t="shared" si="7"/>
        <v>0</v>
      </c>
      <c r="X74" s="40">
        <f t="shared" si="5"/>
        <v>286727.96215450345</v>
      </c>
      <c r="Y74" s="41">
        <f t="shared" si="6"/>
        <v>0</v>
      </c>
    </row>
    <row r="75" spans="2:27" x14ac:dyDescent="0.2">
      <c r="B75" s="39">
        <v>67</v>
      </c>
      <c r="C75" s="55">
        <f t="shared" si="9"/>
        <v>292003.75665814622</v>
      </c>
      <c r="D75" s="55"/>
      <c r="E75" s="39">
        <v>2015</v>
      </c>
      <c r="F75" s="8">
        <v>43754</v>
      </c>
      <c r="G75" s="39" t="s">
        <v>2</v>
      </c>
      <c r="H75" s="56">
        <v>111.79</v>
      </c>
      <c r="I75" s="56"/>
      <c r="J75" s="39">
        <v>28</v>
      </c>
      <c r="K75" s="57">
        <f t="shared" ref="K75:K108" si="10">IF(J75="","",C75*0.03)</f>
        <v>8760.1126997443862</v>
      </c>
      <c r="L75" s="58"/>
      <c r="M75" s="6">
        <f>IF(J75="","",(K75/J75)/LOOKUP(RIGHT($D$2,3),定数!$A$6:$A$13,定数!$B$6:$B$13))</f>
        <v>3.1286116784801381</v>
      </c>
      <c r="N75" s="39">
        <v>2015</v>
      </c>
      <c r="O75" s="8">
        <v>43754</v>
      </c>
      <c r="P75" s="56">
        <v>112.07</v>
      </c>
      <c r="Q75" s="56"/>
      <c r="R75" s="59">
        <f>IF(P75="","",T75*M75*LOOKUP(RIGHT($D$2,3),定数!$A$6:$A$13,定数!$B$6:$B$13))</f>
        <v>-8760.1126997439769</v>
      </c>
      <c r="S75" s="59"/>
      <c r="T75" s="60">
        <f t="shared" si="8"/>
        <v>-27.999999999998693</v>
      </c>
      <c r="U75" s="60"/>
      <c r="V75" t="str">
        <f t="shared" ref="V75:W90" si="11">IF(S75&lt;&gt;"",IF(S75&lt;0,1+V74,0),"")</f>
        <v/>
      </c>
      <c r="W75">
        <f t="shared" si="11"/>
        <v>1</v>
      </c>
      <c r="X75" s="40">
        <f t="shared" si="5"/>
        <v>292003.75665814622</v>
      </c>
      <c r="Y75" s="41">
        <f t="shared" si="6"/>
        <v>0</v>
      </c>
      <c r="AA75" s="53">
        <v>43805</v>
      </c>
    </row>
    <row r="76" spans="2:27" x14ac:dyDescent="0.2">
      <c r="B76" s="47">
        <v>68</v>
      </c>
      <c r="C76" s="55">
        <f t="shared" si="9"/>
        <v>283243.64395840222</v>
      </c>
      <c r="D76" s="55"/>
      <c r="E76" s="39">
        <v>2015</v>
      </c>
      <c r="F76" s="8">
        <v>43785</v>
      </c>
      <c r="G76" s="39" t="s">
        <v>2</v>
      </c>
      <c r="H76" s="56">
        <v>112.97</v>
      </c>
      <c r="I76" s="56"/>
      <c r="J76" s="39">
        <v>35</v>
      </c>
      <c r="K76" s="57">
        <f t="shared" si="10"/>
        <v>8497.3093187520662</v>
      </c>
      <c r="L76" s="58"/>
      <c r="M76" s="6">
        <f>IF(J76="","",(K76/J76)/LOOKUP(RIGHT($D$2,3),定数!$A$6:$A$13,定数!$B$6:$B$13))</f>
        <v>2.4278026625005906</v>
      </c>
      <c r="N76" s="39">
        <v>2015</v>
      </c>
      <c r="O76" s="8">
        <v>43785</v>
      </c>
      <c r="P76" s="56">
        <v>112.75</v>
      </c>
      <c r="Q76" s="56"/>
      <c r="R76" s="59">
        <f>IF(P76="","",T76*M76*LOOKUP(RIGHT($D$2,3),定数!$A$6:$A$13,定数!$B$6:$B$13))</f>
        <v>5341.1658575012716</v>
      </c>
      <c r="S76" s="59"/>
      <c r="T76" s="60">
        <f t="shared" si="8"/>
        <v>21.999999999999886</v>
      </c>
      <c r="U76" s="60"/>
      <c r="V76" t="str">
        <f t="shared" si="11"/>
        <v/>
      </c>
      <c r="W76">
        <f t="shared" si="11"/>
        <v>0</v>
      </c>
      <c r="X76" s="40">
        <f t="shared" ref="X76:X108" si="12">IF(C76&lt;&gt;"",MAX(X75,C76),"")</f>
        <v>292003.75665814622</v>
      </c>
      <c r="Y76" s="41">
        <f t="shared" ref="Y76:Y108" si="13">IF(X76&lt;&gt;"",1-(C76/X76),"")</f>
        <v>2.9999999999998694E-2</v>
      </c>
    </row>
    <row r="77" spans="2:27" x14ac:dyDescent="0.2">
      <c r="B77" s="47">
        <v>69</v>
      </c>
      <c r="C77" s="55">
        <f t="shared" si="9"/>
        <v>288584.80981590349</v>
      </c>
      <c r="D77" s="55"/>
      <c r="E77" s="39">
        <v>2015</v>
      </c>
      <c r="F77" s="8">
        <v>43798</v>
      </c>
      <c r="G77" s="39" t="s">
        <v>3</v>
      </c>
      <c r="H77" s="56">
        <v>111.55</v>
      </c>
      <c r="I77" s="56"/>
      <c r="J77" s="39">
        <v>18</v>
      </c>
      <c r="K77" s="57">
        <f t="shared" si="10"/>
        <v>8657.5442944771039</v>
      </c>
      <c r="L77" s="58"/>
      <c r="M77" s="6">
        <f>IF(J77="","",(K77/J77)/LOOKUP(RIGHT($D$2,3),定数!$A$6:$A$13,定数!$B$6:$B$13))</f>
        <v>4.8097468302650581</v>
      </c>
      <c r="N77" s="39">
        <v>2015</v>
      </c>
      <c r="O77" s="8">
        <v>43798</v>
      </c>
      <c r="P77" s="56">
        <v>111.66</v>
      </c>
      <c r="Q77" s="56"/>
      <c r="R77" s="59">
        <f>IF(P77="","",T77*M77*LOOKUP(RIGHT($D$2,3),定数!$A$6:$A$13,定数!$B$6:$B$13))</f>
        <v>5290.7215132915371</v>
      </c>
      <c r="S77" s="59"/>
      <c r="T77" s="60">
        <f t="shared" si="8"/>
        <v>10.999999999999943</v>
      </c>
      <c r="U77" s="60"/>
      <c r="V77" t="str">
        <f t="shared" si="11"/>
        <v/>
      </c>
      <c r="W77">
        <f t="shared" si="11"/>
        <v>0</v>
      </c>
      <c r="X77" s="40">
        <f t="shared" si="12"/>
        <v>292003.75665814622</v>
      </c>
      <c r="Y77" s="41">
        <f t="shared" si="13"/>
        <v>1.170857142857018E-2</v>
      </c>
    </row>
    <row r="78" spans="2:27" x14ac:dyDescent="0.2">
      <c r="B78" s="39">
        <v>70</v>
      </c>
      <c r="C78" s="55">
        <f t="shared" si="9"/>
        <v>293875.53132919502</v>
      </c>
      <c r="D78" s="55"/>
      <c r="E78" s="51">
        <v>2015</v>
      </c>
      <c r="F78" s="52">
        <v>43805</v>
      </c>
      <c r="G78" s="39" t="s">
        <v>2</v>
      </c>
      <c r="H78" s="61">
        <v>112.38</v>
      </c>
      <c r="I78" s="62"/>
      <c r="J78" s="39">
        <v>48</v>
      </c>
      <c r="K78" s="57">
        <f t="shared" si="10"/>
        <v>8816.2659398758497</v>
      </c>
      <c r="L78" s="58"/>
      <c r="M78" s="6">
        <f>IF(J78="","",(K78/J78)/LOOKUP(RIGHT($D$2,3),定数!$A$6:$A$13,定数!$B$6:$B$13))</f>
        <v>1.8367220708074685</v>
      </c>
      <c r="N78" s="39">
        <v>2015</v>
      </c>
      <c r="O78" s="8">
        <v>43805</v>
      </c>
      <c r="P78" s="56">
        <v>112.06</v>
      </c>
      <c r="Q78" s="56"/>
      <c r="R78" s="59">
        <f>IF(P78="","",T78*M78*LOOKUP(RIGHT($D$2,3),定数!$A$6:$A$13,定数!$B$6:$B$13))</f>
        <v>5877.510626583774</v>
      </c>
      <c r="S78" s="59"/>
      <c r="T78" s="60">
        <f t="shared" si="8"/>
        <v>31.999999999999318</v>
      </c>
      <c r="U78" s="60"/>
      <c r="V78" t="str">
        <f t="shared" si="11"/>
        <v/>
      </c>
      <c r="W78">
        <f t="shared" si="11"/>
        <v>0</v>
      </c>
      <c r="X78" s="40">
        <f t="shared" si="12"/>
        <v>293875.53132919502</v>
      </c>
      <c r="Y78" s="41">
        <f t="shared" si="13"/>
        <v>0</v>
      </c>
    </row>
    <row r="79" spans="2:27" x14ac:dyDescent="0.2">
      <c r="B79" s="39">
        <v>71</v>
      </c>
      <c r="C79" s="55">
        <f t="shared" si="9"/>
        <v>299753.04195577878</v>
      </c>
      <c r="D79" s="55"/>
      <c r="E79" s="39">
        <v>2015</v>
      </c>
      <c r="F79" s="8">
        <v>43813</v>
      </c>
      <c r="G79" s="39" t="s">
        <v>2</v>
      </c>
      <c r="H79" s="56">
        <v>112.5</v>
      </c>
      <c r="I79" s="56"/>
      <c r="J79" s="39">
        <v>38</v>
      </c>
      <c r="K79" s="57">
        <f t="shared" si="10"/>
        <v>8992.591258673363</v>
      </c>
      <c r="L79" s="58"/>
      <c r="M79" s="6">
        <f>IF(J79="","",(K79/J79)/LOOKUP(RIGHT($D$2,3),定数!$A$6:$A$13,定数!$B$6:$B$13))</f>
        <v>2.3664713838614113</v>
      </c>
      <c r="N79" s="39">
        <v>2015</v>
      </c>
      <c r="O79" s="8">
        <v>43813</v>
      </c>
      <c r="P79" s="56">
        <v>112.26</v>
      </c>
      <c r="Q79" s="56"/>
      <c r="R79" s="59">
        <f>IF(P79="","",T79*M79*LOOKUP(RIGHT($D$2,3),定数!$A$6:$A$13,定数!$B$6:$B$13))</f>
        <v>5679.5313212672663</v>
      </c>
      <c r="S79" s="59"/>
      <c r="T79" s="60">
        <f t="shared" ref="T79:T108" si="14">IF(P79="","",IF(G79="買",(P79-H79),(H79-P79))*IF(RIGHT($D$2,3)="JPY",100,10000))</f>
        <v>23.999999999999488</v>
      </c>
      <c r="U79" s="60"/>
      <c r="V79" t="str">
        <f t="shared" si="11"/>
        <v/>
      </c>
      <c r="W79">
        <f t="shared" si="11"/>
        <v>0</v>
      </c>
      <c r="X79" s="40">
        <f t="shared" si="12"/>
        <v>299753.04195577878</v>
      </c>
      <c r="Y79" s="41">
        <f t="shared" si="13"/>
        <v>0</v>
      </c>
    </row>
    <row r="80" spans="2:27" x14ac:dyDescent="0.2">
      <c r="B80" s="39">
        <v>72</v>
      </c>
      <c r="C80" s="55">
        <f t="shared" si="9"/>
        <v>305432.57327704603</v>
      </c>
      <c r="D80" s="55"/>
      <c r="E80" s="39">
        <v>2016</v>
      </c>
      <c r="F80" s="8">
        <v>43827</v>
      </c>
      <c r="G80" s="39" t="s">
        <v>2</v>
      </c>
      <c r="H80" s="56">
        <v>112.74</v>
      </c>
      <c r="I80" s="56"/>
      <c r="J80" s="39">
        <v>25</v>
      </c>
      <c r="K80" s="57">
        <f t="shared" si="10"/>
        <v>9162.9771983113806</v>
      </c>
      <c r="L80" s="58"/>
      <c r="M80" s="6">
        <f>IF(J80="","",(K80/J80)/LOOKUP(RIGHT($D$2,3),定数!$A$6:$A$13,定数!$B$6:$B$13))</f>
        <v>3.6651908793245527</v>
      </c>
      <c r="N80" s="39">
        <v>2016</v>
      </c>
      <c r="O80" s="8">
        <v>43828</v>
      </c>
      <c r="P80" s="56">
        <v>112.59</v>
      </c>
      <c r="Q80" s="56"/>
      <c r="R80" s="59">
        <f>IF(P80="","",T80*M80*LOOKUP(RIGHT($D$2,3),定数!$A$6:$A$13,定数!$B$6:$B$13))</f>
        <v>5497.7863189865166</v>
      </c>
      <c r="S80" s="59"/>
      <c r="T80" s="60">
        <f t="shared" si="14"/>
        <v>14.999999999999147</v>
      </c>
      <c r="U80" s="60"/>
      <c r="V80" t="str">
        <f t="shared" si="11"/>
        <v/>
      </c>
      <c r="W80">
        <f t="shared" si="11"/>
        <v>0</v>
      </c>
      <c r="X80" s="40">
        <f t="shared" si="12"/>
        <v>305432.57327704603</v>
      </c>
      <c r="Y80" s="41">
        <f t="shared" si="13"/>
        <v>0</v>
      </c>
    </row>
    <row r="81" spans="2:25" x14ac:dyDescent="0.2">
      <c r="B81" s="39">
        <v>73</v>
      </c>
      <c r="C81" s="55">
        <f t="shared" si="9"/>
        <v>310930.35959603253</v>
      </c>
      <c r="D81" s="55"/>
      <c r="E81" s="39">
        <v>2016</v>
      </c>
      <c r="F81" s="8">
        <v>43482</v>
      </c>
      <c r="G81" s="39" t="s">
        <v>3</v>
      </c>
      <c r="H81" s="56">
        <v>111.11</v>
      </c>
      <c r="I81" s="56"/>
      <c r="J81" s="39">
        <v>52</v>
      </c>
      <c r="K81" s="57">
        <f t="shared" si="10"/>
        <v>9327.9107878809755</v>
      </c>
      <c r="L81" s="58"/>
      <c r="M81" s="6">
        <f>IF(J81="","",(K81/J81)/LOOKUP(RIGHT($D$2,3),定数!$A$6:$A$13,定数!$B$6:$B$13))</f>
        <v>1.7938289976694184</v>
      </c>
      <c r="N81" s="39">
        <v>2016</v>
      </c>
      <c r="O81" s="8">
        <v>43483</v>
      </c>
      <c r="P81" s="56">
        <v>111.43</v>
      </c>
      <c r="Q81" s="56"/>
      <c r="R81" s="59">
        <f>IF(P81="","",T81*M81*LOOKUP(RIGHT($D$2,3),定数!$A$6:$A$13,定数!$B$6:$B$13))</f>
        <v>5740.2527925422719</v>
      </c>
      <c r="S81" s="59"/>
      <c r="T81" s="60">
        <f t="shared" si="14"/>
        <v>32.000000000000739</v>
      </c>
      <c r="U81" s="60"/>
      <c r="V81" t="str">
        <f t="shared" si="11"/>
        <v/>
      </c>
      <c r="W81">
        <f t="shared" si="11"/>
        <v>0</v>
      </c>
      <c r="X81" s="40">
        <f t="shared" si="12"/>
        <v>310930.35959603253</v>
      </c>
      <c r="Y81" s="41">
        <f t="shared" si="13"/>
        <v>0</v>
      </c>
    </row>
    <row r="82" spans="2:25" x14ac:dyDescent="0.2">
      <c r="B82" s="39">
        <v>74</v>
      </c>
      <c r="C82" s="55">
        <f t="shared" si="9"/>
        <v>316670.61238857481</v>
      </c>
      <c r="D82" s="55"/>
      <c r="E82" s="39">
        <v>2016</v>
      </c>
      <c r="F82" s="8">
        <v>43498</v>
      </c>
      <c r="G82" s="39" t="s">
        <v>3</v>
      </c>
      <c r="H82" s="56">
        <v>109.69</v>
      </c>
      <c r="I82" s="56"/>
      <c r="J82" s="39">
        <v>46</v>
      </c>
      <c r="K82" s="57">
        <v>9332</v>
      </c>
      <c r="L82" s="58"/>
      <c r="M82" s="6">
        <f>IF(J82="","",(K82/J82)/LOOKUP(RIGHT($D$2,3),定数!$A$6:$A$13,定数!$B$6:$B$13))</f>
        <v>2.028695652173913</v>
      </c>
      <c r="N82" s="39">
        <v>2016</v>
      </c>
      <c r="O82" s="8">
        <v>111.43</v>
      </c>
      <c r="P82" s="56">
        <v>109.97</v>
      </c>
      <c r="Q82" s="56"/>
      <c r="R82" s="59">
        <f>IF(P82="","",T82*M82*LOOKUP(RIGHT($D$2,3),定数!$A$6:$A$13,定数!$B$6:$B$13))</f>
        <v>5680.3478260869797</v>
      </c>
      <c r="S82" s="59"/>
      <c r="T82" s="60">
        <f t="shared" si="14"/>
        <v>28.000000000000114</v>
      </c>
      <c r="U82" s="60"/>
      <c r="V82" t="str">
        <f t="shared" si="11"/>
        <v/>
      </c>
      <c r="W82">
        <f t="shared" si="11"/>
        <v>0</v>
      </c>
      <c r="X82" s="40">
        <f t="shared" si="12"/>
        <v>316670.61238857481</v>
      </c>
      <c r="Y82" s="41">
        <f t="shared" si="13"/>
        <v>0</v>
      </c>
    </row>
    <row r="83" spans="2:25" x14ac:dyDescent="0.2">
      <c r="B83" s="47">
        <v>75</v>
      </c>
      <c r="C83" s="55">
        <f t="shared" si="9"/>
        <v>322350.96021466178</v>
      </c>
      <c r="D83" s="55"/>
      <c r="E83" s="39">
        <v>2016</v>
      </c>
      <c r="F83" s="8">
        <v>43525</v>
      </c>
      <c r="G83" s="39" t="s">
        <v>2</v>
      </c>
      <c r="H83" s="56">
        <v>106.34</v>
      </c>
      <c r="I83" s="56"/>
      <c r="J83" s="39">
        <v>86</v>
      </c>
      <c r="K83" s="57">
        <f t="shared" si="10"/>
        <v>9670.5288064398537</v>
      </c>
      <c r="L83" s="58"/>
      <c r="M83" s="6">
        <f>IF(J83="","",(K83/J83)/LOOKUP(RIGHT($D$2,3),定数!$A$6:$A$13,定数!$B$6:$B$13))</f>
        <v>1.124480093772076</v>
      </c>
      <c r="N83" s="39">
        <v>2016</v>
      </c>
      <c r="O83" s="8">
        <v>43526</v>
      </c>
      <c r="P83" s="56">
        <v>105.82</v>
      </c>
      <c r="Q83" s="56"/>
      <c r="R83" s="59">
        <f>IF(P83="","",T83*M83*LOOKUP(RIGHT($D$2,3),定数!$A$6:$A$13,定数!$B$6:$B$13))</f>
        <v>5847.2964876149108</v>
      </c>
      <c r="S83" s="59"/>
      <c r="T83" s="60">
        <f t="shared" si="14"/>
        <v>52.000000000001023</v>
      </c>
      <c r="U83" s="60"/>
      <c r="V83" t="str">
        <f t="shared" si="11"/>
        <v/>
      </c>
      <c r="W83">
        <f t="shared" si="11"/>
        <v>0</v>
      </c>
      <c r="X83" s="40">
        <f t="shared" si="12"/>
        <v>322350.96021466178</v>
      </c>
      <c r="Y83" s="41">
        <f t="shared" si="13"/>
        <v>0</v>
      </c>
    </row>
    <row r="84" spans="2:25" x14ac:dyDescent="0.2">
      <c r="B84" s="49">
        <v>76</v>
      </c>
      <c r="C84" s="55">
        <f t="shared" si="9"/>
        <v>328198.2567022767</v>
      </c>
      <c r="D84" s="55"/>
      <c r="E84" s="39">
        <v>2016</v>
      </c>
      <c r="F84" s="8">
        <v>43550</v>
      </c>
      <c r="G84" s="39" t="s">
        <v>3</v>
      </c>
      <c r="H84" s="56">
        <v>112.76</v>
      </c>
      <c r="I84" s="56"/>
      <c r="J84" s="39">
        <v>40</v>
      </c>
      <c r="K84" s="57">
        <f t="shared" si="10"/>
        <v>9845.9477010683004</v>
      </c>
      <c r="L84" s="58"/>
      <c r="M84" s="6">
        <f>IF(J84="","",(K84/J84)/LOOKUP(RIGHT($D$2,3),定数!$A$6:$A$13,定数!$B$6:$B$13))</f>
        <v>2.4614869252670752</v>
      </c>
      <c r="N84" s="39">
        <v>2016</v>
      </c>
      <c r="O84" s="8">
        <v>43549</v>
      </c>
      <c r="P84" s="56">
        <v>113.01</v>
      </c>
      <c r="Q84" s="56"/>
      <c r="R84" s="59">
        <f>IF(P84="","",T84*M84*LOOKUP(RIGHT($D$2,3),定数!$A$6:$A$13,定数!$B$6:$B$13))</f>
        <v>6153.7173131676882</v>
      </c>
      <c r="S84" s="59"/>
      <c r="T84" s="60">
        <f t="shared" si="14"/>
        <v>25</v>
      </c>
      <c r="U84" s="60"/>
      <c r="V84" t="str">
        <f t="shared" si="11"/>
        <v/>
      </c>
      <c r="W84">
        <f t="shared" si="11"/>
        <v>0</v>
      </c>
      <c r="X84" s="40">
        <f t="shared" si="12"/>
        <v>328198.2567022767</v>
      </c>
      <c r="Y84" s="41">
        <f t="shared" si="13"/>
        <v>0</v>
      </c>
    </row>
    <row r="85" spans="2:25" x14ac:dyDescent="0.2">
      <c r="B85" s="39">
        <v>77</v>
      </c>
      <c r="C85" s="55">
        <f t="shared" si="9"/>
        <v>334351.9740154444</v>
      </c>
      <c r="D85" s="55"/>
      <c r="E85" s="39">
        <v>2016</v>
      </c>
      <c r="F85" s="8">
        <v>43552</v>
      </c>
      <c r="G85" s="39" t="s">
        <v>3</v>
      </c>
      <c r="H85" s="56">
        <v>113.44</v>
      </c>
      <c r="I85" s="56"/>
      <c r="J85" s="39">
        <v>30</v>
      </c>
      <c r="K85" s="57">
        <f t="shared" si="10"/>
        <v>10030.559220463332</v>
      </c>
      <c r="L85" s="58"/>
      <c r="M85" s="6">
        <f>IF(J85="","",(K85/J85)/LOOKUP(RIGHT($D$2,3),定数!$A$6:$A$13,定数!$B$6:$B$13))</f>
        <v>3.3435197401544441</v>
      </c>
      <c r="N85" s="39">
        <v>2016</v>
      </c>
      <c r="O85" s="8">
        <v>43553</v>
      </c>
      <c r="P85" s="56">
        <v>113.62</v>
      </c>
      <c r="Q85" s="56"/>
      <c r="R85" s="59">
        <f>IF(P85="","",T85*M85*LOOKUP(RIGHT($D$2,3),定数!$A$6:$A$13,定数!$B$6:$B$13))</f>
        <v>6018.3355322782272</v>
      </c>
      <c r="S85" s="59"/>
      <c r="T85" s="60">
        <f t="shared" si="14"/>
        <v>18.000000000000682</v>
      </c>
      <c r="U85" s="60"/>
      <c r="V85" t="str">
        <f t="shared" si="11"/>
        <v/>
      </c>
      <c r="W85">
        <f t="shared" si="11"/>
        <v>0</v>
      </c>
      <c r="X85" s="40">
        <f t="shared" si="12"/>
        <v>334351.9740154444</v>
      </c>
      <c r="Y85" s="41">
        <f t="shared" si="13"/>
        <v>0</v>
      </c>
    </row>
    <row r="86" spans="2:25" x14ac:dyDescent="0.2">
      <c r="B86" s="39">
        <v>78</v>
      </c>
      <c r="C86" s="55">
        <f t="shared" si="9"/>
        <v>340370.30954772263</v>
      </c>
      <c r="D86" s="55"/>
      <c r="E86" s="39">
        <v>2016</v>
      </c>
      <c r="F86" s="8">
        <v>43575</v>
      </c>
      <c r="G86" s="39" t="s">
        <v>3</v>
      </c>
      <c r="H86" s="56">
        <v>109.25</v>
      </c>
      <c r="I86" s="56"/>
      <c r="J86" s="39">
        <v>50</v>
      </c>
      <c r="K86" s="57">
        <f t="shared" si="10"/>
        <v>10211.109286431678</v>
      </c>
      <c r="L86" s="58"/>
      <c r="M86" s="6">
        <f>IF(J86="","",(K86/J86)/LOOKUP(RIGHT($D$2,3),定数!$A$6:$A$13,定数!$B$6:$B$13))</f>
        <v>2.0422218572863353</v>
      </c>
      <c r="N86" s="39">
        <v>2016</v>
      </c>
      <c r="O86" s="8">
        <v>43575</v>
      </c>
      <c r="P86" s="56">
        <v>109.56</v>
      </c>
      <c r="Q86" s="56"/>
      <c r="R86" s="59">
        <f>IF(P86="","",T86*M86*LOOKUP(RIGHT($D$2,3),定数!$A$6:$A$13,定数!$B$6:$B$13))</f>
        <v>6330.8877575876859</v>
      </c>
      <c r="S86" s="59"/>
      <c r="T86" s="60">
        <f t="shared" si="14"/>
        <v>31.000000000000227</v>
      </c>
      <c r="U86" s="60"/>
      <c r="V86" t="str">
        <f t="shared" si="11"/>
        <v/>
      </c>
      <c r="W86">
        <f t="shared" si="11"/>
        <v>0</v>
      </c>
      <c r="X86" s="40">
        <f t="shared" si="12"/>
        <v>340370.30954772263</v>
      </c>
      <c r="Y86" s="41">
        <f t="shared" si="13"/>
        <v>0</v>
      </c>
    </row>
    <row r="87" spans="2:25" x14ac:dyDescent="0.2">
      <c r="B87" s="39">
        <v>79</v>
      </c>
      <c r="C87" s="55">
        <f t="shared" si="9"/>
        <v>346701.19730531034</v>
      </c>
      <c r="D87" s="55"/>
      <c r="E87" s="39"/>
      <c r="F87" s="8"/>
      <c r="G87" s="39"/>
      <c r="H87" s="56"/>
      <c r="I87" s="56"/>
      <c r="J87" s="39"/>
      <c r="K87" s="57" t="str">
        <f t="shared" si="10"/>
        <v/>
      </c>
      <c r="L87" s="58"/>
      <c r="M87" s="6" t="str">
        <f>IF(J87="","",(K87/J87)/LOOKUP(RIGHT($D$2,3),定数!$A$6:$A$13,定数!$B$6:$B$13))</f>
        <v/>
      </c>
      <c r="N87" s="39"/>
      <c r="O87" s="8"/>
      <c r="P87" s="56"/>
      <c r="Q87" s="56"/>
      <c r="R87" s="59" t="str">
        <f>IF(P87="","",T87*M87*LOOKUP(RIGHT($D$2,3),定数!$A$6:$A$13,定数!$B$6:$B$13))</f>
        <v/>
      </c>
      <c r="S87" s="59"/>
      <c r="T87" s="60" t="str">
        <f t="shared" si="14"/>
        <v/>
      </c>
      <c r="U87" s="60"/>
      <c r="V87" t="str">
        <f t="shared" si="11"/>
        <v/>
      </c>
      <c r="W87" t="str">
        <f t="shared" si="11"/>
        <v/>
      </c>
      <c r="X87" s="40">
        <f t="shared" si="12"/>
        <v>346701.19730531034</v>
      </c>
      <c r="Y87" s="41">
        <f t="shared" si="13"/>
        <v>0</v>
      </c>
    </row>
    <row r="88" spans="2:25" x14ac:dyDescent="0.2">
      <c r="B88" s="39">
        <v>80</v>
      </c>
      <c r="C88" s="55" t="str">
        <f t="shared" si="9"/>
        <v/>
      </c>
      <c r="D88" s="55"/>
      <c r="E88" s="39"/>
      <c r="F88" s="8"/>
      <c r="G88" s="39"/>
      <c r="H88" s="56"/>
      <c r="I88" s="56"/>
      <c r="J88" s="39"/>
      <c r="K88" s="57" t="str">
        <f t="shared" si="10"/>
        <v/>
      </c>
      <c r="L88" s="58"/>
      <c r="M88" s="6" t="str">
        <f>IF(J88="","",(K88/J88)/LOOKUP(RIGHT($D$2,3),定数!$A$6:$A$13,定数!$B$6:$B$13))</f>
        <v/>
      </c>
      <c r="N88" s="39"/>
      <c r="O88" s="8"/>
      <c r="P88" s="56"/>
      <c r="Q88" s="56"/>
      <c r="R88" s="59" t="str">
        <f>IF(P88="","",T88*M88*LOOKUP(RIGHT($D$2,3),定数!$A$6:$A$13,定数!$B$6:$B$13))</f>
        <v/>
      </c>
      <c r="S88" s="59"/>
      <c r="T88" s="60" t="str">
        <f t="shared" si="14"/>
        <v/>
      </c>
      <c r="U88" s="60"/>
      <c r="V88" t="str">
        <f t="shared" si="11"/>
        <v/>
      </c>
      <c r="W88" t="str">
        <f t="shared" si="11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55" t="str">
        <f t="shared" si="9"/>
        <v/>
      </c>
      <c r="D89" s="55"/>
      <c r="E89" s="39"/>
      <c r="F89" s="8"/>
      <c r="G89" s="39"/>
      <c r="H89" s="56"/>
      <c r="I89" s="56"/>
      <c r="J89" s="39"/>
      <c r="K89" s="57" t="str">
        <f t="shared" si="10"/>
        <v/>
      </c>
      <c r="L89" s="58"/>
      <c r="M89" s="6" t="str">
        <f>IF(J89="","",(K89/J89)/LOOKUP(RIGHT($D$2,3),定数!$A$6:$A$13,定数!$B$6:$B$13))</f>
        <v/>
      </c>
      <c r="N89" s="39"/>
      <c r="O89" s="8"/>
      <c r="P89" s="56"/>
      <c r="Q89" s="56"/>
      <c r="R89" s="59" t="str">
        <f>IF(P89="","",T89*M89*LOOKUP(RIGHT($D$2,3),定数!$A$6:$A$13,定数!$B$6:$B$13))</f>
        <v/>
      </c>
      <c r="S89" s="59"/>
      <c r="T89" s="60" t="str">
        <f t="shared" si="14"/>
        <v/>
      </c>
      <c r="U89" s="60"/>
      <c r="V89" t="str">
        <f t="shared" si="11"/>
        <v/>
      </c>
      <c r="W89" t="str">
        <f t="shared" si="11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55" t="str">
        <f t="shared" si="9"/>
        <v/>
      </c>
      <c r="D90" s="55"/>
      <c r="E90" s="39"/>
      <c r="F90" s="8"/>
      <c r="G90" s="39"/>
      <c r="H90" s="56"/>
      <c r="I90" s="56"/>
      <c r="J90" s="39"/>
      <c r="K90" s="57" t="str">
        <f t="shared" si="10"/>
        <v/>
      </c>
      <c r="L90" s="58"/>
      <c r="M90" s="6" t="str">
        <f>IF(J90="","",(K90/J90)/LOOKUP(RIGHT($D$2,3),定数!$A$6:$A$13,定数!$B$6:$B$13))</f>
        <v/>
      </c>
      <c r="N90" s="39"/>
      <c r="O90" s="8"/>
      <c r="P90" s="56"/>
      <c r="Q90" s="56"/>
      <c r="R90" s="59" t="str">
        <f>IF(P90="","",T90*M90*LOOKUP(RIGHT($D$2,3),定数!$A$6:$A$13,定数!$B$6:$B$13))</f>
        <v/>
      </c>
      <c r="S90" s="59"/>
      <c r="T90" s="60" t="str">
        <f t="shared" si="14"/>
        <v/>
      </c>
      <c r="U90" s="60"/>
      <c r="V90" t="str">
        <f t="shared" si="11"/>
        <v/>
      </c>
      <c r="W90" t="str">
        <f t="shared" si="11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55" t="str">
        <f t="shared" si="9"/>
        <v/>
      </c>
      <c r="D91" s="55"/>
      <c r="E91" s="39"/>
      <c r="F91" s="8"/>
      <c r="G91" s="39"/>
      <c r="H91" s="56"/>
      <c r="I91" s="56"/>
      <c r="J91" s="39"/>
      <c r="K91" s="57" t="str">
        <f t="shared" si="10"/>
        <v/>
      </c>
      <c r="L91" s="58"/>
      <c r="M91" s="6" t="str">
        <f>IF(J91="","",(K91/J91)/LOOKUP(RIGHT($D$2,3),定数!$A$6:$A$13,定数!$B$6:$B$13))</f>
        <v/>
      </c>
      <c r="N91" s="39"/>
      <c r="O91" s="8"/>
      <c r="P91" s="56"/>
      <c r="Q91" s="56"/>
      <c r="R91" s="59" t="str">
        <f>IF(P91="","",T91*M91*LOOKUP(RIGHT($D$2,3),定数!$A$6:$A$13,定数!$B$6:$B$13))</f>
        <v/>
      </c>
      <c r="S91" s="59"/>
      <c r="T91" s="60" t="str">
        <f t="shared" si="14"/>
        <v/>
      </c>
      <c r="U91" s="60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55" t="str">
        <f t="shared" si="9"/>
        <v/>
      </c>
      <c r="D92" s="55"/>
      <c r="E92" s="39"/>
      <c r="F92" s="8"/>
      <c r="G92" s="39"/>
      <c r="H92" s="56"/>
      <c r="I92" s="56"/>
      <c r="J92" s="39"/>
      <c r="K92" s="57" t="str">
        <f t="shared" si="10"/>
        <v/>
      </c>
      <c r="L92" s="58"/>
      <c r="M92" s="6" t="str">
        <f>IF(J92="","",(K92/J92)/LOOKUP(RIGHT($D$2,3),定数!$A$6:$A$13,定数!$B$6:$B$13))</f>
        <v/>
      </c>
      <c r="N92" s="39"/>
      <c r="O92" s="8"/>
      <c r="P92" s="56"/>
      <c r="Q92" s="56"/>
      <c r="R92" s="59" t="str">
        <f>IF(P92="","",T92*M92*LOOKUP(RIGHT($D$2,3),定数!$A$6:$A$13,定数!$B$6:$B$13))</f>
        <v/>
      </c>
      <c r="S92" s="59"/>
      <c r="T92" s="60" t="str">
        <f t="shared" si="14"/>
        <v/>
      </c>
      <c r="U92" s="60"/>
      <c r="V92" t="str">
        <f t="shared" si="15"/>
        <v/>
      </c>
      <c r="W92" t="str">
        <f t="shared" si="15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55" t="str">
        <f t="shared" si="9"/>
        <v/>
      </c>
      <c r="D93" s="55"/>
      <c r="E93" s="39"/>
      <c r="F93" s="8"/>
      <c r="G93" s="39"/>
      <c r="H93" s="56"/>
      <c r="I93" s="56"/>
      <c r="J93" s="39"/>
      <c r="K93" s="57" t="str">
        <f t="shared" si="10"/>
        <v/>
      </c>
      <c r="L93" s="58"/>
      <c r="M93" s="6" t="str">
        <f>IF(J93="","",(K93/J93)/LOOKUP(RIGHT($D$2,3),定数!$A$6:$A$13,定数!$B$6:$B$13))</f>
        <v/>
      </c>
      <c r="N93" s="39"/>
      <c r="O93" s="8"/>
      <c r="P93" s="56"/>
      <c r="Q93" s="56"/>
      <c r="R93" s="59" t="str">
        <f>IF(P93="","",T93*M93*LOOKUP(RIGHT($D$2,3),定数!$A$6:$A$13,定数!$B$6:$B$13))</f>
        <v/>
      </c>
      <c r="S93" s="59"/>
      <c r="T93" s="60" t="str">
        <f t="shared" si="14"/>
        <v/>
      </c>
      <c r="U93" s="60"/>
      <c r="V93" t="str">
        <f t="shared" si="15"/>
        <v/>
      </c>
      <c r="W93" t="str">
        <f t="shared" si="15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55" t="str">
        <f t="shared" si="9"/>
        <v/>
      </c>
      <c r="D94" s="55"/>
      <c r="E94" s="39"/>
      <c r="F94" s="8"/>
      <c r="G94" s="39"/>
      <c r="H94" s="56"/>
      <c r="I94" s="56"/>
      <c r="J94" s="39"/>
      <c r="K94" s="57" t="str">
        <f t="shared" si="10"/>
        <v/>
      </c>
      <c r="L94" s="58"/>
      <c r="M94" s="6" t="str">
        <f>IF(J94="","",(K94/J94)/LOOKUP(RIGHT($D$2,3),定数!$A$6:$A$13,定数!$B$6:$B$13))</f>
        <v/>
      </c>
      <c r="N94" s="39"/>
      <c r="O94" s="8"/>
      <c r="P94" s="56"/>
      <c r="Q94" s="56"/>
      <c r="R94" s="59" t="str">
        <f>IF(P94="","",T94*M94*LOOKUP(RIGHT($D$2,3),定数!$A$6:$A$13,定数!$B$6:$B$13))</f>
        <v/>
      </c>
      <c r="S94" s="59"/>
      <c r="T94" s="60" t="str">
        <f t="shared" si="14"/>
        <v/>
      </c>
      <c r="U94" s="60"/>
      <c r="V94" t="str">
        <f t="shared" si="15"/>
        <v/>
      </c>
      <c r="W94" t="str">
        <f t="shared" si="15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55" t="str">
        <f t="shared" si="9"/>
        <v/>
      </c>
      <c r="D95" s="55"/>
      <c r="E95" s="39"/>
      <c r="F95" s="8"/>
      <c r="G95" s="39"/>
      <c r="H95" s="56"/>
      <c r="I95" s="56"/>
      <c r="J95" s="39"/>
      <c r="K95" s="57" t="str">
        <f t="shared" si="10"/>
        <v/>
      </c>
      <c r="L95" s="58"/>
      <c r="M95" s="6" t="str">
        <f>IF(J95="","",(K95/J95)/LOOKUP(RIGHT($D$2,3),定数!$A$6:$A$13,定数!$B$6:$B$13))</f>
        <v/>
      </c>
      <c r="N95" s="39"/>
      <c r="O95" s="8"/>
      <c r="P95" s="56"/>
      <c r="Q95" s="56"/>
      <c r="R95" s="59" t="str">
        <f>IF(P95="","",T95*M95*LOOKUP(RIGHT($D$2,3),定数!$A$6:$A$13,定数!$B$6:$B$13))</f>
        <v/>
      </c>
      <c r="S95" s="59"/>
      <c r="T95" s="60" t="str">
        <f t="shared" si="14"/>
        <v/>
      </c>
      <c r="U95" s="60"/>
      <c r="V95" t="str">
        <f t="shared" si="15"/>
        <v/>
      </c>
      <c r="W95" t="str">
        <f t="shared" si="15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55" t="str">
        <f t="shared" si="9"/>
        <v/>
      </c>
      <c r="D96" s="55"/>
      <c r="E96" s="39"/>
      <c r="F96" s="8"/>
      <c r="G96" s="39"/>
      <c r="H96" s="56"/>
      <c r="I96" s="56"/>
      <c r="J96" s="39"/>
      <c r="K96" s="57" t="str">
        <f t="shared" si="10"/>
        <v/>
      </c>
      <c r="L96" s="58"/>
      <c r="M96" s="6" t="str">
        <f>IF(J96="","",(K96/J96)/LOOKUP(RIGHT($D$2,3),定数!$A$6:$A$13,定数!$B$6:$B$13))</f>
        <v/>
      </c>
      <c r="N96" s="39"/>
      <c r="O96" s="8"/>
      <c r="P96" s="56"/>
      <c r="Q96" s="56"/>
      <c r="R96" s="59" t="str">
        <f>IF(P96="","",T96*M96*LOOKUP(RIGHT($D$2,3),定数!$A$6:$A$13,定数!$B$6:$B$13))</f>
        <v/>
      </c>
      <c r="S96" s="59"/>
      <c r="T96" s="60" t="str">
        <f t="shared" si="14"/>
        <v/>
      </c>
      <c r="U96" s="60"/>
      <c r="V96" t="str">
        <f t="shared" si="15"/>
        <v/>
      </c>
      <c r="W96" t="str">
        <f t="shared" si="15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55" t="str">
        <f t="shared" si="9"/>
        <v/>
      </c>
      <c r="D97" s="55"/>
      <c r="E97" s="39"/>
      <c r="F97" s="8"/>
      <c r="G97" s="39"/>
      <c r="H97" s="56"/>
      <c r="I97" s="56"/>
      <c r="J97" s="39"/>
      <c r="K97" s="57" t="str">
        <f t="shared" si="10"/>
        <v/>
      </c>
      <c r="L97" s="58"/>
      <c r="M97" s="6" t="str">
        <f>IF(J97="","",(K97/J97)/LOOKUP(RIGHT($D$2,3),定数!$A$6:$A$13,定数!$B$6:$B$13))</f>
        <v/>
      </c>
      <c r="N97" s="39"/>
      <c r="O97" s="8"/>
      <c r="P97" s="56"/>
      <c r="Q97" s="56"/>
      <c r="R97" s="59" t="str">
        <f>IF(P97="","",T97*M97*LOOKUP(RIGHT($D$2,3),定数!$A$6:$A$13,定数!$B$6:$B$13))</f>
        <v/>
      </c>
      <c r="S97" s="59"/>
      <c r="T97" s="60" t="str">
        <f t="shared" si="14"/>
        <v/>
      </c>
      <c r="U97" s="60"/>
      <c r="V97" t="str">
        <f t="shared" si="15"/>
        <v/>
      </c>
      <c r="W97" t="str">
        <f t="shared" si="15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55" t="str">
        <f t="shared" si="9"/>
        <v/>
      </c>
      <c r="D98" s="55"/>
      <c r="E98" s="39"/>
      <c r="F98" s="8"/>
      <c r="G98" s="39"/>
      <c r="H98" s="56"/>
      <c r="I98" s="56"/>
      <c r="J98" s="39"/>
      <c r="K98" s="57" t="str">
        <f t="shared" si="10"/>
        <v/>
      </c>
      <c r="L98" s="58"/>
      <c r="M98" s="6" t="str">
        <f>IF(J98="","",(K98/J98)/LOOKUP(RIGHT($D$2,3),定数!$A$6:$A$13,定数!$B$6:$B$13))</f>
        <v/>
      </c>
      <c r="N98" s="39"/>
      <c r="O98" s="8"/>
      <c r="P98" s="56"/>
      <c r="Q98" s="56"/>
      <c r="R98" s="59" t="str">
        <f>IF(P98="","",T98*M98*LOOKUP(RIGHT($D$2,3),定数!$A$6:$A$13,定数!$B$6:$B$13))</f>
        <v/>
      </c>
      <c r="S98" s="59"/>
      <c r="T98" s="60" t="str">
        <f t="shared" si="14"/>
        <v/>
      </c>
      <c r="U98" s="60"/>
      <c r="V98" t="str">
        <f t="shared" si="15"/>
        <v/>
      </c>
      <c r="W98" t="str">
        <f t="shared" si="15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55" t="str">
        <f t="shared" si="9"/>
        <v/>
      </c>
      <c r="D99" s="55"/>
      <c r="E99" s="39"/>
      <c r="F99" s="8"/>
      <c r="G99" s="39"/>
      <c r="H99" s="56"/>
      <c r="I99" s="56"/>
      <c r="J99" s="39"/>
      <c r="K99" s="57" t="str">
        <f t="shared" si="10"/>
        <v/>
      </c>
      <c r="L99" s="58"/>
      <c r="M99" s="6" t="str">
        <f>IF(J99="","",(K99/J99)/LOOKUP(RIGHT($D$2,3),定数!$A$6:$A$13,定数!$B$6:$B$13))</f>
        <v/>
      </c>
      <c r="N99" s="39"/>
      <c r="O99" s="8"/>
      <c r="P99" s="56"/>
      <c r="Q99" s="56"/>
      <c r="R99" s="59" t="str">
        <f>IF(P99="","",T99*M99*LOOKUP(RIGHT($D$2,3),定数!$A$6:$A$13,定数!$B$6:$B$13))</f>
        <v/>
      </c>
      <c r="S99" s="59"/>
      <c r="T99" s="60" t="str">
        <f t="shared" si="14"/>
        <v/>
      </c>
      <c r="U99" s="60"/>
      <c r="V99" t="str">
        <f t="shared" si="15"/>
        <v/>
      </c>
      <c r="W99" t="str">
        <f t="shared" si="15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55" t="str">
        <f t="shared" si="9"/>
        <v/>
      </c>
      <c r="D100" s="55"/>
      <c r="E100" s="39"/>
      <c r="F100" s="8"/>
      <c r="G100" s="39"/>
      <c r="H100" s="56"/>
      <c r="I100" s="56"/>
      <c r="J100" s="39"/>
      <c r="K100" s="57" t="str">
        <f t="shared" si="10"/>
        <v/>
      </c>
      <c r="L100" s="58"/>
      <c r="M100" s="6" t="str">
        <f>IF(J100="","",(K100/J100)/LOOKUP(RIGHT($D$2,3),定数!$A$6:$A$13,定数!$B$6:$B$13))</f>
        <v/>
      </c>
      <c r="N100" s="39"/>
      <c r="O100" s="8"/>
      <c r="P100" s="56"/>
      <c r="Q100" s="56"/>
      <c r="R100" s="59" t="str">
        <f>IF(P100="","",T100*M100*LOOKUP(RIGHT($D$2,3),定数!$A$6:$A$13,定数!$B$6:$B$13))</f>
        <v/>
      </c>
      <c r="S100" s="59"/>
      <c r="T100" s="60" t="str">
        <f t="shared" si="14"/>
        <v/>
      </c>
      <c r="U100" s="60"/>
      <c r="V100" t="str">
        <f t="shared" si="15"/>
        <v/>
      </c>
      <c r="W100" t="str">
        <f t="shared" si="15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55" t="str">
        <f t="shared" si="9"/>
        <v/>
      </c>
      <c r="D101" s="55"/>
      <c r="E101" s="39"/>
      <c r="F101" s="8"/>
      <c r="G101" s="39"/>
      <c r="H101" s="56"/>
      <c r="I101" s="56"/>
      <c r="J101" s="39"/>
      <c r="K101" s="57" t="str">
        <f t="shared" si="10"/>
        <v/>
      </c>
      <c r="L101" s="58"/>
      <c r="M101" s="6" t="str">
        <f>IF(J101="","",(K101/J101)/LOOKUP(RIGHT($D$2,3),定数!$A$6:$A$13,定数!$B$6:$B$13))</f>
        <v/>
      </c>
      <c r="N101" s="39"/>
      <c r="O101" s="8"/>
      <c r="P101" s="56"/>
      <c r="Q101" s="56"/>
      <c r="R101" s="59" t="str">
        <f>IF(P101="","",T101*M101*LOOKUP(RIGHT($D$2,3),定数!$A$6:$A$13,定数!$B$6:$B$13))</f>
        <v/>
      </c>
      <c r="S101" s="59"/>
      <c r="T101" s="60" t="str">
        <f t="shared" si="14"/>
        <v/>
      </c>
      <c r="U101" s="60"/>
      <c r="V101" t="str">
        <f t="shared" si="15"/>
        <v/>
      </c>
      <c r="W101" t="str">
        <f t="shared" si="15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55" t="str">
        <f t="shared" si="9"/>
        <v/>
      </c>
      <c r="D102" s="55"/>
      <c r="E102" s="39"/>
      <c r="F102" s="8"/>
      <c r="G102" s="39"/>
      <c r="H102" s="56"/>
      <c r="I102" s="56"/>
      <c r="J102" s="39"/>
      <c r="K102" s="57" t="str">
        <f t="shared" si="10"/>
        <v/>
      </c>
      <c r="L102" s="58"/>
      <c r="M102" s="6" t="str">
        <f>IF(J102="","",(K102/J102)/LOOKUP(RIGHT($D$2,3),定数!$A$6:$A$13,定数!$B$6:$B$13))</f>
        <v/>
      </c>
      <c r="N102" s="39"/>
      <c r="O102" s="8"/>
      <c r="P102" s="56"/>
      <c r="Q102" s="56"/>
      <c r="R102" s="59" t="str">
        <f>IF(P102="","",T102*M102*LOOKUP(RIGHT($D$2,3),定数!$A$6:$A$13,定数!$B$6:$B$13))</f>
        <v/>
      </c>
      <c r="S102" s="59"/>
      <c r="T102" s="60" t="str">
        <f t="shared" si="14"/>
        <v/>
      </c>
      <c r="U102" s="60"/>
      <c r="V102" t="str">
        <f t="shared" si="15"/>
        <v/>
      </c>
      <c r="W102" t="str">
        <f t="shared" si="15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55" t="str">
        <f t="shared" si="9"/>
        <v/>
      </c>
      <c r="D103" s="55"/>
      <c r="E103" s="39"/>
      <c r="F103" s="8"/>
      <c r="G103" s="39"/>
      <c r="H103" s="56"/>
      <c r="I103" s="56"/>
      <c r="J103" s="39"/>
      <c r="K103" s="57" t="str">
        <f t="shared" si="10"/>
        <v/>
      </c>
      <c r="L103" s="58"/>
      <c r="M103" s="6" t="str">
        <f>IF(J103="","",(K103/J103)/LOOKUP(RIGHT($D$2,3),定数!$A$6:$A$13,定数!$B$6:$B$13))</f>
        <v/>
      </c>
      <c r="N103" s="39"/>
      <c r="O103" s="8"/>
      <c r="P103" s="56"/>
      <c r="Q103" s="56"/>
      <c r="R103" s="59" t="str">
        <f>IF(P103="","",T103*M103*LOOKUP(RIGHT($D$2,3),定数!$A$6:$A$13,定数!$B$6:$B$13))</f>
        <v/>
      </c>
      <c r="S103" s="59"/>
      <c r="T103" s="60" t="str">
        <f t="shared" si="14"/>
        <v/>
      </c>
      <c r="U103" s="60"/>
      <c r="V103" t="str">
        <f t="shared" si="15"/>
        <v/>
      </c>
      <c r="W103" t="str">
        <f t="shared" si="15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55" t="str">
        <f t="shared" si="9"/>
        <v/>
      </c>
      <c r="D104" s="55"/>
      <c r="E104" s="39"/>
      <c r="F104" s="8"/>
      <c r="G104" s="39"/>
      <c r="H104" s="56"/>
      <c r="I104" s="56"/>
      <c r="J104" s="39"/>
      <c r="K104" s="57" t="str">
        <f t="shared" si="10"/>
        <v/>
      </c>
      <c r="L104" s="58"/>
      <c r="M104" s="6" t="str">
        <f>IF(J104="","",(K104/J104)/LOOKUP(RIGHT($D$2,3),定数!$A$6:$A$13,定数!$B$6:$B$13))</f>
        <v/>
      </c>
      <c r="N104" s="39"/>
      <c r="O104" s="8"/>
      <c r="P104" s="56"/>
      <c r="Q104" s="56"/>
      <c r="R104" s="59" t="str">
        <f>IF(P104="","",T104*M104*LOOKUP(RIGHT($D$2,3),定数!$A$6:$A$13,定数!$B$6:$B$13))</f>
        <v/>
      </c>
      <c r="S104" s="59"/>
      <c r="T104" s="60" t="str">
        <f t="shared" si="14"/>
        <v/>
      </c>
      <c r="U104" s="60"/>
      <c r="V104" t="str">
        <f t="shared" si="15"/>
        <v/>
      </c>
      <c r="W104" t="str">
        <f t="shared" si="15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55" t="str">
        <f t="shared" si="9"/>
        <v/>
      </c>
      <c r="D105" s="55"/>
      <c r="E105" s="39"/>
      <c r="F105" s="8"/>
      <c r="G105" s="39"/>
      <c r="H105" s="56"/>
      <c r="I105" s="56"/>
      <c r="J105" s="39"/>
      <c r="K105" s="57" t="str">
        <f t="shared" si="10"/>
        <v/>
      </c>
      <c r="L105" s="58"/>
      <c r="M105" s="6" t="str">
        <f>IF(J105="","",(K105/J105)/LOOKUP(RIGHT($D$2,3),定数!$A$6:$A$13,定数!$B$6:$B$13))</f>
        <v/>
      </c>
      <c r="N105" s="39"/>
      <c r="O105" s="8"/>
      <c r="P105" s="56"/>
      <c r="Q105" s="56"/>
      <c r="R105" s="59" t="str">
        <f>IF(P105="","",T105*M105*LOOKUP(RIGHT($D$2,3),定数!$A$6:$A$13,定数!$B$6:$B$13))</f>
        <v/>
      </c>
      <c r="S105" s="59"/>
      <c r="T105" s="60" t="str">
        <f t="shared" si="14"/>
        <v/>
      </c>
      <c r="U105" s="60"/>
      <c r="V105" t="str">
        <f t="shared" si="15"/>
        <v/>
      </c>
      <c r="W105" t="str">
        <f t="shared" si="15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55" t="str">
        <f t="shared" si="9"/>
        <v/>
      </c>
      <c r="D106" s="55"/>
      <c r="E106" s="39"/>
      <c r="F106" s="8"/>
      <c r="G106" s="39"/>
      <c r="H106" s="56"/>
      <c r="I106" s="56"/>
      <c r="J106" s="39"/>
      <c r="K106" s="57" t="str">
        <f t="shared" si="10"/>
        <v/>
      </c>
      <c r="L106" s="58"/>
      <c r="M106" s="6" t="str">
        <f>IF(J106="","",(K106/J106)/LOOKUP(RIGHT($D$2,3),定数!$A$6:$A$13,定数!$B$6:$B$13))</f>
        <v/>
      </c>
      <c r="N106" s="39"/>
      <c r="O106" s="8"/>
      <c r="P106" s="56"/>
      <c r="Q106" s="56"/>
      <c r="R106" s="59" t="str">
        <f>IF(P106="","",T106*M106*LOOKUP(RIGHT($D$2,3),定数!$A$6:$A$13,定数!$B$6:$B$13))</f>
        <v/>
      </c>
      <c r="S106" s="59"/>
      <c r="T106" s="60" t="str">
        <f t="shared" si="14"/>
        <v/>
      </c>
      <c r="U106" s="60"/>
      <c r="V106" t="str">
        <f t="shared" si="15"/>
        <v/>
      </c>
      <c r="W106" t="str">
        <f t="shared" si="15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55" t="str">
        <f t="shared" si="9"/>
        <v/>
      </c>
      <c r="D107" s="55"/>
      <c r="E107" s="39"/>
      <c r="F107" s="8"/>
      <c r="G107" s="39"/>
      <c r="H107" s="56"/>
      <c r="I107" s="56"/>
      <c r="J107" s="39"/>
      <c r="K107" s="57" t="str">
        <f t="shared" si="10"/>
        <v/>
      </c>
      <c r="L107" s="58"/>
      <c r="M107" s="6" t="str">
        <f>IF(J107="","",(K107/J107)/LOOKUP(RIGHT($D$2,3),定数!$A$6:$A$13,定数!$B$6:$B$13))</f>
        <v/>
      </c>
      <c r="N107" s="39"/>
      <c r="O107" s="8"/>
      <c r="P107" s="56"/>
      <c r="Q107" s="56"/>
      <c r="R107" s="59" t="str">
        <f>IF(P107="","",T107*M107*LOOKUP(RIGHT($D$2,3),定数!$A$6:$A$13,定数!$B$6:$B$13))</f>
        <v/>
      </c>
      <c r="S107" s="59"/>
      <c r="T107" s="60" t="str">
        <f t="shared" si="14"/>
        <v/>
      </c>
      <c r="U107" s="60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55" t="str">
        <f t="shared" si="9"/>
        <v/>
      </c>
      <c r="D108" s="55"/>
      <c r="E108" s="39"/>
      <c r="F108" s="8"/>
      <c r="G108" s="39"/>
      <c r="H108" s="56"/>
      <c r="I108" s="56"/>
      <c r="J108" s="39"/>
      <c r="K108" s="57" t="str">
        <f t="shared" si="10"/>
        <v/>
      </c>
      <c r="L108" s="58"/>
      <c r="M108" s="6" t="str">
        <f>IF(J108="","",(K108/J108)/LOOKUP(RIGHT($D$2,3),定数!$A$6:$A$13,定数!$B$6:$B$13))</f>
        <v/>
      </c>
      <c r="N108" s="39"/>
      <c r="O108" s="8"/>
      <c r="P108" s="56"/>
      <c r="Q108" s="56"/>
      <c r="R108" s="59" t="str">
        <f>IF(P108="","",T108*M108*LOOKUP(RIGHT($D$2,3),定数!$A$6:$A$13,定数!$B$6:$B$13))</f>
        <v/>
      </c>
      <c r="S108" s="59"/>
      <c r="T108" s="60" t="str">
        <f t="shared" si="14"/>
        <v/>
      </c>
      <c r="U108" s="60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8:D78"/>
    <mergeCell ref="H75:I75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H78:I78"/>
    <mergeCell ref="C76:D76"/>
    <mergeCell ref="H76:I76"/>
    <mergeCell ref="K76:L76"/>
    <mergeCell ref="P76:Q76"/>
    <mergeCell ref="R76:S76"/>
    <mergeCell ref="T76:U76"/>
    <mergeCell ref="C75:D75"/>
    <mergeCell ref="K75:L75"/>
    <mergeCell ref="P75:Q75"/>
    <mergeCell ref="R75:S75"/>
    <mergeCell ref="T75:U75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191"/>
  <sheetViews>
    <sheetView topLeftCell="A2108" workbookViewId="0">
      <selection activeCell="A2192" sqref="A2192"/>
    </sheetView>
  </sheetViews>
  <sheetFormatPr defaultRowHeight="19.2" x14ac:dyDescent="0.2"/>
  <cols>
    <col min="1" max="1" width="12" style="46" customWidth="1"/>
    <col min="2" max="2" width="8.109375" customWidth="1"/>
  </cols>
  <sheetData>
    <row r="1" spans="1:2" s="43" customFormat="1" ht="28.2" customHeight="1" x14ac:dyDescent="0.2">
      <c r="A1" s="45"/>
      <c r="B1" s="44" t="s">
        <v>70</v>
      </c>
    </row>
    <row r="3" spans="1:2" x14ac:dyDescent="0.2">
      <c r="A3" s="46">
        <v>1</v>
      </c>
    </row>
    <row r="31" spans="1:1" x14ac:dyDescent="0.2">
      <c r="A31" s="46">
        <v>2</v>
      </c>
    </row>
    <row r="59" spans="1:1" x14ac:dyDescent="0.2">
      <c r="A59" s="46">
        <v>3</v>
      </c>
    </row>
    <row r="87" spans="1:1" x14ac:dyDescent="0.2">
      <c r="A87" s="46">
        <v>4</v>
      </c>
    </row>
    <row r="114" spans="1:1" x14ac:dyDescent="0.2">
      <c r="A114" s="46">
        <v>5</v>
      </c>
    </row>
    <row r="142" spans="1:1" x14ac:dyDescent="0.2">
      <c r="A142" s="46">
        <v>6</v>
      </c>
    </row>
    <row r="170" spans="1:1" x14ac:dyDescent="0.2">
      <c r="A170" s="46">
        <v>7</v>
      </c>
    </row>
    <row r="198" spans="1:1" x14ac:dyDescent="0.2">
      <c r="A198" s="46">
        <v>8</v>
      </c>
    </row>
    <row r="226" spans="1:1" x14ac:dyDescent="0.2">
      <c r="A226" s="46">
        <v>9</v>
      </c>
    </row>
    <row r="254" spans="1:1" x14ac:dyDescent="0.2">
      <c r="A254" s="46">
        <v>10</v>
      </c>
    </row>
    <row r="282" spans="1:1" x14ac:dyDescent="0.2">
      <c r="A282" s="46">
        <v>11</v>
      </c>
    </row>
    <row r="310" spans="1:1" x14ac:dyDescent="0.2">
      <c r="A310" s="46">
        <v>12</v>
      </c>
    </row>
    <row r="338" spans="1:1" x14ac:dyDescent="0.2">
      <c r="A338" s="46">
        <v>13</v>
      </c>
    </row>
    <row r="366" spans="1:1" x14ac:dyDescent="0.2">
      <c r="A366" s="46">
        <v>14</v>
      </c>
    </row>
    <row r="394" spans="1:1" x14ac:dyDescent="0.2">
      <c r="A394" s="46">
        <v>15</v>
      </c>
    </row>
    <row r="422" spans="1:1" x14ac:dyDescent="0.2">
      <c r="A422" s="46">
        <v>16</v>
      </c>
    </row>
    <row r="450" spans="1:1" x14ac:dyDescent="0.2">
      <c r="A450" s="46">
        <v>17</v>
      </c>
    </row>
    <row r="478" spans="1:1" x14ac:dyDescent="0.2">
      <c r="A478" s="46">
        <v>18</v>
      </c>
    </row>
    <row r="505" spans="1:1" x14ac:dyDescent="0.2">
      <c r="A505" s="46">
        <v>19</v>
      </c>
    </row>
    <row r="533" spans="1:1" x14ac:dyDescent="0.2">
      <c r="A533" s="46">
        <v>20</v>
      </c>
    </row>
    <row r="561" spans="1:1" x14ac:dyDescent="0.2">
      <c r="A561" s="46">
        <v>21</v>
      </c>
    </row>
    <row r="589" spans="1:1" x14ac:dyDescent="0.2">
      <c r="A589" s="46">
        <v>22</v>
      </c>
    </row>
    <row r="617" spans="1:1" x14ac:dyDescent="0.2">
      <c r="A617" s="46">
        <v>23</v>
      </c>
    </row>
    <row r="645" spans="1:1" x14ac:dyDescent="0.2">
      <c r="A645" s="46">
        <v>24</v>
      </c>
    </row>
    <row r="673" spans="1:1" x14ac:dyDescent="0.2">
      <c r="A673" s="46">
        <v>25</v>
      </c>
    </row>
    <row r="701" spans="1:1" x14ac:dyDescent="0.2">
      <c r="A701" s="46">
        <v>26</v>
      </c>
    </row>
    <row r="729" spans="1:1" x14ac:dyDescent="0.2">
      <c r="A729" s="46">
        <v>27</v>
      </c>
    </row>
    <row r="757" spans="1:1" x14ac:dyDescent="0.2">
      <c r="A757" s="46">
        <v>28</v>
      </c>
    </row>
    <row r="785" spans="1:1" x14ac:dyDescent="0.2">
      <c r="A785" s="46">
        <v>29</v>
      </c>
    </row>
    <row r="813" spans="1:1" x14ac:dyDescent="0.2">
      <c r="A813" s="46">
        <v>30</v>
      </c>
    </row>
    <row r="841" spans="1:1" x14ac:dyDescent="0.2">
      <c r="A841" s="46">
        <v>31</v>
      </c>
    </row>
    <row r="869" spans="1:1" x14ac:dyDescent="0.2">
      <c r="A869" s="46">
        <v>32</v>
      </c>
    </row>
    <row r="897" spans="1:1" x14ac:dyDescent="0.2">
      <c r="A897" s="46">
        <v>33</v>
      </c>
    </row>
    <row r="925" spans="1:1" x14ac:dyDescent="0.2">
      <c r="A925" s="46">
        <v>34</v>
      </c>
    </row>
    <row r="953" spans="1:1" x14ac:dyDescent="0.2">
      <c r="A953" s="46">
        <v>35</v>
      </c>
    </row>
    <row r="980" spans="1:1" x14ac:dyDescent="0.2">
      <c r="A980" s="46">
        <v>36</v>
      </c>
    </row>
    <row r="1008" spans="1:1" x14ac:dyDescent="0.2">
      <c r="A1008" s="46">
        <v>37</v>
      </c>
    </row>
    <row r="1036" spans="1:1" x14ac:dyDescent="0.2">
      <c r="A1036" s="46">
        <v>38</v>
      </c>
    </row>
    <row r="1064" spans="1:1" x14ac:dyDescent="0.2">
      <c r="A1064" s="46">
        <v>39</v>
      </c>
    </row>
    <row r="1092" spans="1:1" x14ac:dyDescent="0.2">
      <c r="A1092" s="46">
        <v>40</v>
      </c>
    </row>
    <row r="1120" spans="1:1" x14ac:dyDescent="0.2">
      <c r="A1120" s="46">
        <v>41</v>
      </c>
    </row>
    <row r="1148" spans="1:1" x14ac:dyDescent="0.2">
      <c r="A1148" s="46">
        <v>42</v>
      </c>
    </row>
    <row r="1176" spans="1:1" x14ac:dyDescent="0.2">
      <c r="A1176" s="46">
        <v>43</v>
      </c>
    </row>
    <row r="1204" spans="1:1" x14ac:dyDescent="0.2">
      <c r="A1204" s="46">
        <v>44</v>
      </c>
    </row>
    <row r="1232" spans="1:1" x14ac:dyDescent="0.2">
      <c r="A1232" s="46">
        <v>45</v>
      </c>
    </row>
    <row r="1260" spans="1:1" x14ac:dyDescent="0.2">
      <c r="A1260" s="46">
        <v>46</v>
      </c>
    </row>
    <row r="1288" spans="1:1" x14ac:dyDescent="0.2">
      <c r="A1288" s="46">
        <v>47</v>
      </c>
    </row>
    <row r="1316" spans="1:1" x14ac:dyDescent="0.2">
      <c r="A1316" s="46">
        <v>48</v>
      </c>
    </row>
    <row r="1344" spans="1:1" x14ac:dyDescent="0.2">
      <c r="A1344" s="46">
        <v>49</v>
      </c>
    </row>
    <row r="1372" spans="1:1" x14ac:dyDescent="0.2">
      <c r="A1372" s="46">
        <v>50</v>
      </c>
    </row>
    <row r="1400" spans="1:1" x14ac:dyDescent="0.2">
      <c r="A1400" s="46">
        <v>51</v>
      </c>
    </row>
    <row r="1429" spans="1:1" x14ac:dyDescent="0.2">
      <c r="A1429" s="46">
        <v>52</v>
      </c>
    </row>
    <row r="1458" spans="1:1" x14ac:dyDescent="0.2">
      <c r="A1458" s="46">
        <v>53</v>
      </c>
    </row>
    <row r="1486" spans="1:1" x14ac:dyDescent="0.2">
      <c r="A1486" s="46">
        <v>54</v>
      </c>
    </row>
    <row r="1514" spans="1:1" x14ac:dyDescent="0.2">
      <c r="A1514" s="46">
        <v>55</v>
      </c>
    </row>
    <row r="1542" spans="1:1" x14ac:dyDescent="0.2">
      <c r="A1542" s="46">
        <v>56</v>
      </c>
    </row>
    <row r="1570" spans="1:1" x14ac:dyDescent="0.2">
      <c r="A1570" s="46">
        <v>57</v>
      </c>
    </row>
    <row r="1598" spans="1:1" x14ac:dyDescent="0.2">
      <c r="A1598" s="46">
        <v>58</v>
      </c>
    </row>
    <row r="1626" spans="1:1" x14ac:dyDescent="0.2">
      <c r="A1626" s="46">
        <v>59</v>
      </c>
    </row>
    <row r="1654" spans="1:1" x14ac:dyDescent="0.2">
      <c r="A1654" s="46">
        <v>60</v>
      </c>
    </row>
    <row r="1682" spans="1:1" x14ac:dyDescent="0.2">
      <c r="A1682" s="46">
        <v>61</v>
      </c>
    </row>
    <row r="1710" spans="1:1" x14ac:dyDescent="0.2">
      <c r="A1710" s="46">
        <v>62</v>
      </c>
    </row>
    <row r="1738" spans="1:1" x14ac:dyDescent="0.2">
      <c r="A1738" s="46">
        <v>63</v>
      </c>
    </row>
    <row r="1766" spans="1:1" x14ac:dyDescent="0.2">
      <c r="A1766" s="46">
        <v>64</v>
      </c>
    </row>
    <row r="1794" spans="1:1" x14ac:dyDescent="0.2">
      <c r="A1794" s="46">
        <v>65</v>
      </c>
    </row>
    <row r="1822" spans="1:1" x14ac:dyDescent="0.2">
      <c r="A1822" s="46">
        <v>66</v>
      </c>
    </row>
    <row r="1850" spans="1:1" x14ac:dyDescent="0.2">
      <c r="A1850" s="46">
        <v>67</v>
      </c>
    </row>
    <row r="1879" spans="1:1" x14ac:dyDescent="0.2">
      <c r="A1879" s="46">
        <v>68</v>
      </c>
    </row>
    <row r="1908" spans="1:1" x14ac:dyDescent="0.2">
      <c r="A1908" s="46">
        <v>69</v>
      </c>
    </row>
    <row r="1936" spans="1:1" x14ac:dyDescent="0.2">
      <c r="A1936" s="46">
        <v>70</v>
      </c>
    </row>
    <row r="1965" spans="1:1" x14ac:dyDescent="0.2">
      <c r="A1965" s="46">
        <v>71</v>
      </c>
    </row>
    <row r="1993" spans="1:1" x14ac:dyDescent="0.2">
      <c r="A1993" s="46">
        <v>72</v>
      </c>
    </row>
    <row r="2021" spans="1:1" x14ac:dyDescent="0.2">
      <c r="A2021" s="46">
        <v>73</v>
      </c>
    </row>
    <row r="2050" spans="1:1" x14ac:dyDescent="0.2">
      <c r="A2050" s="46">
        <v>74</v>
      </c>
    </row>
    <row r="2078" spans="1:1" x14ac:dyDescent="0.2">
      <c r="A2078" s="46">
        <v>75</v>
      </c>
    </row>
    <row r="2106" spans="1:1" x14ac:dyDescent="0.2">
      <c r="A2106" s="46">
        <v>76</v>
      </c>
    </row>
    <row r="2134" spans="1:1" x14ac:dyDescent="0.2">
      <c r="A2134" s="46">
        <v>77</v>
      </c>
    </row>
    <row r="2162" spans="1:1" x14ac:dyDescent="0.2">
      <c r="A2162" s="46">
        <v>78</v>
      </c>
    </row>
    <row r="2191" spans="1:1" x14ac:dyDescent="0.2">
      <c r="A2191" s="46">
        <v>79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63" activePane="bottomLeft" state="frozen"/>
      <selection pane="bottomLeft" activeCell="R75" sqref="R75:S75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82" t="s">
        <v>4</v>
      </c>
      <c r="C2" s="82"/>
      <c r="D2" s="91" t="s">
        <v>46</v>
      </c>
      <c r="E2" s="91"/>
      <c r="F2" s="82" t="s">
        <v>5</v>
      </c>
      <c r="G2" s="82"/>
      <c r="H2" s="83" t="s">
        <v>35</v>
      </c>
      <c r="I2" s="83"/>
      <c r="J2" s="82" t="s">
        <v>6</v>
      </c>
      <c r="K2" s="82"/>
      <c r="L2" s="90">
        <v>100000</v>
      </c>
      <c r="M2" s="91"/>
      <c r="N2" s="82" t="s">
        <v>7</v>
      </c>
      <c r="O2" s="82"/>
      <c r="P2" s="92">
        <f>SUM(L2,D4)</f>
        <v>110526.31578947369</v>
      </c>
      <c r="Q2" s="83"/>
      <c r="R2" s="1"/>
      <c r="S2" s="1"/>
      <c r="T2" s="1"/>
    </row>
    <row r="3" spans="2:25" ht="57" customHeight="1" x14ac:dyDescent="0.2">
      <c r="B3" s="82" t="s">
        <v>8</v>
      </c>
      <c r="C3" s="82"/>
      <c r="D3" s="93" t="s">
        <v>37</v>
      </c>
      <c r="E3" s="93"/>
      <c r="F3" s="93"/>
      <c r="G3" s="93"/>
      <c r="H3" s="93"/>
      <c r="I3" s="93"/>
      <c r="J3" s="82" t="s">
        <v>9</v>
      </c>
      <c r="K3" s="82"/>
      <c r="L3" s="93" t="s">
        <v>60</v>
      </c>
      <c r="M3" s="98"/>
      <c r="N3" s="98"/>
      <c r="O3" s="98"/>
      <c r="P3" s="98"/>
      <c r="Q3" s="98"/>
      <c r="R3" s="1"/>
      <c r="S3" s="1"/>
    </row>
    <row r="4" spans="2:25" x14ac:dyDescent="0.2">
      <c r="B4" s="82" t="s">
        <v>10</v>
      </c>
      <c r="C4" s="82"/>
      <c r="D4" s="88">
        <f>SUM($R$9:$S$993)</f>
        <v>10526.315789473692</v>
      </c>
      <c r="E4" s="88"/>
      <c r="F4" s="82" t="s">
        <v>11</v>
      </c>
      <c r="G4" s="82"/>
      <c r="H4" s="89">
        <f>SUM($T$9:$U$108)</f>
        <v>200.00000000000017</v>
      </c>
      <c r="I4" s="83"/>
      <c r="J4" s="96" t="s">
        <v>59</v>
      </c>
      <c r="K4" s="96"/>
      <c r="L4" s="92">
        <f>MAX($C$9:$D$990)-C9</f>
        <v>10526.315789473694</v>
      </c>
      <c r="M4" s="92"/>
      <c r="N4" s="96" t="s">
        <v>58</v>
      </c>
      <c r="O4" s="96"/>
      <c r="P4" s="97">
        <f>MAX(Y:Y)</f>
        <v>0</v>
      </c>
      <c r="Q4" s="97"/>
      <c r="R4" s="1"/>
      <c r="S4" s="1"/>
      <c r="T4" s="1"/>
    </row>
    <row r="5" spans="2:25" x14ac:dyDescent="0.2">
      <c r="B5" s="38" t="s">
        <v>14</v>
      </c>
      <c r="C5" s="2">
        <f>COUNTIF($R$9:$R$990,"&gt;0")</f>
        <v>1</v>
      </c>
      <c r="D5" s="37" t="s">
        <v>15</v>
      </c>
      <c r="E5" s="15">
        <f>COUNTIF($R$9:$R$990,"&lt;0")</f>
        <v>0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1</v>
      </c>
      <c r="J5" s="81" t="s">
        <v>18</v>
      </c>
      <c r="K5" s="82"/>
      <c r="L5" s="61">
        <f>MAX(V9:V993)</f>
        <v>1</v>
      </c>
      <c r="M5" s="62"/>
      <c r="N5" s="17" t="s">
        <v>19</v>
      </c>
      <c r="O5" s="9"/>
      <c r="P5" s="61">
        <f>MAX(W9:W993)</f>
        <v>0</v>
      </c>
      <c r="Q5" s="6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65" t="s">
        <v>20</v>
      </c>
      <c r="C7" s="67" t="s">
        <v>21</v>
      </c>
      <c r="D7" s="68"/>
      <c r="E7" s="71" t="s">
        <v>22</v>
      </c>
      <c r="F7" s="72"/>
      <c r="G7" s="72"/>
      <c r="H7" s="72"/>
      <c r="I7" s="73"/>
      <c r="J7" s="74"/>
      <c r="K7" s="75"/>
      <c r="L7" s="76"/>
      <c r="M7" s="77" t="s">
        <v>24</v>
      </c>
      <c r="N7" s="78" t="s">
        <v>25</v>
      </c>
      <c r="O7" s="79"/>
      <c r="P7" s="79"/>
      <c r="Q7" s="80"/>
      <c r="R7" s="84" t="s">
        <v>26</v>
      </c>
      <c r="S7" s="84"/>
      <c r="T7" s="84"/>
      <c r="U7" s="84"/>
    </row>
    <row r="8" spans="2:25" x14ac:dyDescent="0.2">
      <c r="B8" s="66"/>
      <c r="C8" s="69"/>
      <c r="D8" s="70"/>
      <c r="E8" s="18" t="s">
        <v>27</v>
      </c>
      <c r="F8" s="18" t="s">
        <v>28</v>
      </c>
      <c r="G8" s="18" t="s">
        <v>29</v>
      </c>
      <c r="H8" s="85" t="s">
        <v>30</v>
      </c>
      <c r="I8" s="73"/>
      <c r="J8" s="4" t="s">
        <v>31</v>
      </c>
      <c r="K8" s="86" t="s">
        <v>32</v>
      </c>
      <c r="L8" s="76"/>
      <c r="M8" s="77"/>
      <c r="N8" s="5" t="s">
        <v>27</v>
      </c>
      <c r="O8" s="5" t="s">
        <v>28</v>
      </c>
      <c r="P8" s="87" t="s">
        <v>30</v>
      </c>
      <c r="Q8" s="80"/>
      <c r="R8" s="84" t="s">
        <v>33</v>
      </c>
      <c r="S8" s="84"/>
      <c r="T8" s="84" t="s">
        <v>31</v>
      </c>
      <c r="U8" s="84"/>
      <c r="Y8" t="s">
        <v>57</v>
      </c>
    </row>
    <row r="9" spans="2:25" x14ac:dyDescent="0.2">
      <c r="B9" s="39">
        <v>1</v>
      </c>
      <c r="C9" s="55">
        <f>L2</f>
        <v>100000</v>
      </c>
      <c r="D9" s="55"/>
      <c r="E9" s="39">
        <v>2001</v>
      </c>
      <c r="F9" s="8">
        <v>42111</v>
      </c>
      <c r="G9" s="39" t="s">
        <v>3</v>
      </c>
      <c r="H9" s="56">
        <v>1</v>
      </c>
      <c r="I9" s="56"/>
      <c r="J9" s="39">
        <v>57</v>
      </c>
      <c r="K9" s="55">
        <f>IF(J9="","",C9*0.03)</f>
        <v>3000</v>
      </c>
      <c r="L9" s="55"/>
      <c r="M9" s="6">
        <f>IF(J9="","",(K9/J9)/LOOKUP(RIGHT($D$2,3),定数!$A$6:$A$13,定数!$B$6:$B$13))</f>
        <v>0.43859649122807015</v>
      </c>
      <c r="N9" s="39">
        <v>2001</v>
      </c>
      <c r="O9" s="8">
        <v>42111</v>
      </c>
      <c r="P9" s="56">
        <v>1.02</v>
      </c>
      <c r="Q9" s="56"/>
      <c r="R9" s="59">
        <f>IF(P9="","",T9*M9*LOOKUP(RIGHT($D$2,3),定数!$A$6:$A$13,定数!$B$6:$B$13))</f>
        <v>10526.315789473692</v>
      </c>
      <c r="S9" s="59"/>
      <c r="T9" s="60">
        <f>IF(P9="","",IF(G9="買",(P9-H9),(H9-P9))*IF(RIGHT($D$2,3)="JPY",100,10000))</f>
        <v>200.00000000000017</v>
      </c>
      <c r="U9" s="60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55">
        <f t="shared" ref="C10:C73" si="0">IF(R9="","",C9+R9)</f>
        <v>110526.31578947369</v>
      </c>
      <c r="D10" s="55"/>
      <c r="E10" s="39"/>
      <c r="F10" s="8"/>
      <c r="G10" s="39"/>
      <c r="H10" s="56"/>
      <c r="I10" s="56"/>
      <c r="J10" s="39"/>
      <c r="K10" s="57" t="str">
        <f>IF(J10="","",C10*0.03)</f>
        <v/>
      </c>
      <c r="L10" s="58"/>
      <c r="M10" s="6" t="str">
        <f>IF(J10="","",(K10/J10)/LOOKUP(RIGHT($D$2,3),定数!$A$6:$A$13,定数!$B$6:$B$13))</f>
        <v/>
      </c>
      <c r="N10" s="39"/>
      <c r="O10" s="8"/>
      <c r="P10" s="56"/>
      <c r="Q10" s="56"/>
      <c r="R10" s="59" t="str">
        <f>IF(P10="","",T10*M10*LOOKUP(RIGHT($D$2,3),定数!$A$6:$A$13,定数!$B$6:$B$13))</f>
        <v/>
      </c>
      <c r="S10" s="59"/>
      <c r="T10" s="60" t="str">
        <f>IF(P10="","",IF(G10="買",(P10-H10),(H10-P10))*IF(RIGHT($D$2,3)="JPY",100,10000))</f>
        <v/>
      </c>
      <c r="U10" s="60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9">
        <v>3</v>
      </c>
      <c r="C11" s="55" t="str">
        <f t="shared" si="0"/>
        <v/>
      </c>
      <c r="D11" s="55"/>
      <c r="E11" s="39"/>
      <c r="F11" s="8"/>
      <c r="G11" s="39"/>
      <c r="H11" s="56"/>
      <c r="I11" s="56"/>
      <c r="J11" s="39"/>
      <c r="K11" s="57" t="str">
        <f t="shared" ref="K11:K74" si="3">IF(J11="","",C11*0.03)</f>
        <v/>
      </c>
      <c r="L11" s="58"/>
      <c r="M11" s="6" t="str">
        <f>IF(J11="","",(K11/J11)/LOOKUP(RIGHT($D$2,3),定数!$A$6:$A$13,定数!$B$6:$B$13))</f>
        <v/>
      </c>
      <c r="N11" s="39"/>
      <c r="O11" s="8"/>
      <c r="P11" s="56"/>
      <c r="Q11" s="56"/>
      <c r="R11" s="59" t="str">
        <f>IF(P11="","",T11*M11*LOOKUP(RIGHT($D$2,3),定数!$A$6:$A$13,定数!$B$6:$B$13))</f>
        <v/>
      </c>
      <c r="S11" s="59"/>
      <c r="T11" s="60" t="str">
        <f>IF(P11="","",IF(G11="買",(P11-H11),(H11-P11))*IF(RIGHT($D$2,3)="JPY",100,10000))</f>
        <v/>
      </c>
      <c r="U11" s="60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55" t="str">
        <f t="shared" si="0"/>
        <v/>
      </c>
      <c r="D12" s="55"/>
      <c r="E12" s="39"/>
      <c r="F12" s="8"/>
      <c r="G12" s="39"/>
      <c r="H12" s="56"/>
      <c r="I12" s="56"/>
      <c r="J12" s="39"/>
      <c r="K12" s="57" t="str">
        <f t="shared" si="3"/>
        <v/>
      </c>
      <c r="L12" s="58"/>
      <c r="M12" s="6" t="str">
        <f>IF(J12="","",(K12/J12)/LOOKUP(RIGHT($D$2,3),定数!$A$6:$A$13,定数!$B$6:$B$13))</f>
        <v/>
      </c>
      <c r="N12" s="39"/>
      <c r="O12" s="8"/>
      <c r="P12" s="56"/>
      <c r="Q12" s="56"/>
      <c r="R12" s="59" t="str">
        <f>IF(P12="","",T12*M12*LOOKUP(RIGHT($D$2,3),定数!$A$6:$A$13,定数!$B$6:$B$13))</f>
        <v/>
      </c>
      <c r="S12" s="59"/>
      <c r="T12" s="60" t="str">
        <f t="shared" ref="T12:T75" si="4">IF(P12="","",IF(G12="買",(P12-H12),(H12-P12))*IF(RIGHT($D$2,3)="JPY",100,10000))</f>
        <v/>
      </c>
      <c r="U12" s="60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55" t="str">
        <f t="shared" si="0"/>
        <v/>
      </c>
      <c r="D13" s="55"/>
      <c r="E13" s="39"/>
      <c r="F13" s="8"/>
      <c r="G13" s="39"/>
      <c r="H13" s="56"/>
      <c r="I13" s="56"/>
      <c r="J13" s="39"/>
      <c r="K13" s="57" t="str">
        <f t="shared" si="3"/>
        <v/>
      </c>
      <c r="L13" s="58"/>
      <c r="M13" s="6" t="str">
        <f>IF(J13="","",(K13/J13)/LOOKUP(RIGHT($D$2,3),定数!$A$6:$A$13,定数!$B$6:$B$13))</f>
        <v/>
      </c>
      <c r="N13" s="39"/>
      <c r="O13" s="8"/>
      <c r="P13" s="56"/>
      <c r="Q13" s="56"/>
      <c r="R13" s="59" t="str">
        <f>IF(P13="","",T13*M13*LOOKUP(RIGHT($D$2,3),定数!$A$6:$A$13,定数!$B$6:$B$13))</f>
        <v/>
      </c>
      <c r="S13" s="59"/>
      <c r="T13" s="60" t="str">
        <f t="shared" si="4"/>
        <v/>
      </c>
      <c r="U13" s="60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55" t="str">
        <f t="shared" si="0"/>
        <v/>
      </c>
      <c r="D14" s="55"/>
      <c r="E14" s="39"/>
      <c r="F14" s="8"/>
      <c r="G14" s="39"/>
      <c r="H14" s="56"/>
      <c r="I14" s="56"/>
      <c r="J14" s="39"/>
      <c r="K14" s="57" t="str">
        <f t="shared" si="3"/>
        <v/>
      </c>
      <c r="L14" s="58"/>
      <c r="M14" s="6" t="str">
        <f>IF(J14="","",(K14/J14)/LOOKUP(RIGHT($D$2,3),定数!$A$6:$A$13,定数!$B$6:$B$13))</f>
        <v/>
      </c>
      <c r="N14" s="39"/>
      <c r="O14" s="8"/>
      <c r="P14" s="56"/>
      <c r="Q14" s="56"/>
      <c r="R14" s="59" t="str">
        <f>IF(P14="","",T14*M14*LOOKUP(RIGHT($D$2,3),定数!$A$6:$A$13,定数!$B$6:$B$13))</f>
        <v/>
      </c>
      <c r="S14" s="59"/>
      <c r="T14" s="60" t="str">
        <f t="shared" si="4"/>
        <v/>
      </c>
      <c r="U14" s="60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55" t="str">
        <f t="shared" si="0"/>
        <v/>
      </c>
      <c r="D15" s="55"/>
      <c r="E15" s="39"/>
      <c r="F15" s="8"/>
      <c r="G15" s="39"/>
      <c r="H15" s="56"/>
      <c r="I15" s="56"/>
      <c r="J15" s="39"/>
      <c r="K15" s="57" t="str">
        <f t="shared" si="3"/>
        <v/>
      </c>
      <c r="L15" s="58"/>
      <c r="M15" s="6" t="str">
        <f>IF(J15="","",(K15/J15)/LOOKUP(RIGHT($D$2,3),定数!$A$6:$A$13,定数!$B$6:$B$13))</f>
        <v/>
      </c>
      <c r="N15" s="39"/>
      <c r="O15" s="8"/>
      <c r="P15" s="56"/>
      <c r="Q15" s="56"/>
      <c r="R15" s="59" t="str">
        <f>IF(P15="","",T15*M15*LOOKUP(RIGHT($D$2,3),定数!$A$6:$A$13,定数!$B$6:$B$13))</f>
        <v/>
      </c>
      <c r="S15" s="59"/>
      <c r="T15" s="60" t="str">
        <f t="shared" si="4"/>
        <v/>
      </c>
      <c r="U15" s="60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55" t="str">
        <f t="shared" si="0"/>
        <v/>
      </c>
      <c r="D16" s="55"/>
      <c r="E16" s="39"/>
      <c r="F16" s="8"/>
      <c r="G16" s="39"/>
      <c r="H16" s="56"/>
      <c r="I16" s="56"/>
      <c r="J16" s="39"/>
      <c r="K16" s="57" t="str">
        <f t="shared" si="3"/>
        <v/>
      </c>
      <c r="L16" s="58"/>
      <c r="M16" s="6" t="str">
        <f>IF(J16="","",(K16/J16)/LOOKUP(RIGHT($D$2,3),定数!$A$6:$A$13,定数!$B$6:$B$13))</f>
        <v/>
      </c>
      <c r="N16" s="39"/>
      <c r="O16" s="8"/>
      <c r="P16" s="56"/>
      <c r="Q16" s="56"/>
      <c r="R16" s="59" t="str">
        <f>IF(P16="","",T16*M16*LOOKUP(RIGHT($D$2,3),定数!$A$6:$A$13,定数!$B$6:$B$13))</f>
        <v/>
      </c>
      <c r="S16" s="59"/>
      <c r="T16" s="60" t="str">
        <f t="shared" si="4"/>
        <v/>
      </c>
      <c r="U16" s="60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55" t="str">
        <f t="shared" si="0"/>
        <v/>
      </c>
      <c r="D17" s="55"/>
      <c r="E17" s="39"/>
      <c r="F17" s="8"/>
      <c r="G17" s="39"/>
      <c r="H17" s="56"/>
      <c r="I17" s="56"/>
      <c r="J17" s="39"/>
      <c r="K17" s="57" t="str">
        <f t="shared" si="3"/>
        <v/>
      </c>
      <c r="L17" s="58"/>
      <c r="M17" s="6" t="str">
        <f>IF(J17="","",(K17/J17)/LOOKUP(RIGHT($D$2,3),定数!$A$6:$A$13,定数!$B$6:$B$13))</f>
        <v/>
      </c>
      <c r="N17" s="39"/>
      <c r="O17" s="8"/>
      <c r="P17" s="56"/>
      <c r="Q17" s="56"/>
      <c r="R17" s="59" t="str">
        <f>IF(P17="","",T17*M17*LOOKUP(RIGHT($D$2,3),定数!$A$6:$A$13,定数!$B$6:$B$13))</f>
        <v/>
      </c>
      <c r="S17" s="59"/>
      <c r="T17" s="60" t="str">
        <f t="shared" si="4"/>
        <v/>
      </c>
      <c r="U17" s="60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55" t="str">
        <f t="shared" si="0"/>
        <v/>
      </c>
      <c r="D18" s="55"/>
      <c r="E18" s="39"/>
      <c r="F18" s="8"/>
      <c r="G18" s="39"/>
      <c r="H18" s="56"/>
      <c r="I18" s="56"/>
      <c r="J18" s="39"/>
      <c r="K18" s="57" t="str">
        <f t="shared" si="3"/>
        <v/>
      </c>
      <c r="L18" s="58"/>
      <c r="M18" s="6" t="str">
        <f>IF(J18="","",(K18/J18)/LOOKUP(RIGHT($D$2,3),定数!$A$6:$A$13,定数!$B$6:$B$13))</f>
        <v/>
      </c>
      <c r="N18" s="39"/>
      <c r="O18" s="8"/>
      <c r="P18" s="56"/>
      <c r="Q18" s="56"/>
      <c r="R18" s="59" t="str">
        <f>IF(P18="","",T18*M18*LOOKUP(RIGHT($D$2,3),定数!$A$6:$A$13,定数!$B$6:$B$13))</f>
        <v/>
      </c>
      <c r="S18" s="59"/>
      <c r="T18" s="60" t="str">
        <f t="shared" si="4"/>
        <v/>
      </c>
      <c r="U18" s="60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55" t="str">
        <f t="shared" si="0"/>
        <v/>
      </c>
      <c r="D19" s="55"/>
      <c r="E19" s="39"/>
      <c r="F19" s="8"/>
      <c r="G19" s="39"/>
      <c r="H19" s="56"/>
      <c r="I19" s="56"/>
      <c r="J19" s="39"/>
      <c r="K19" s="57" t="str">
        <f t="shared" si="3"/>
        <v/>
      </c>
      <c r="L19" s="58"/>
      <c r="M19" s="6" t="str">
        <f>IF(J19="","",(K19/J19)/LOOKUP(RIGHT($D$2,3),定数!$A$6:$A$13,定数!$B$6:$B$13))</f>
        <v/>
      </c>
      <c r="N19" s="39"/>
      <c r="O19" s="8"/>
      <c r="P19" s="56"/>
      <c r="Q19" s="56"/>
      <c r="R19" s="59" t="str">
        <f>IF(P19="","",T19*M19*LOOKUP(RIGHT($D$2,3),定数!$A$6:$A$13,定数!$B$6:$B$13))</f>
        <v/>
      </c>
      <c r="S19" s="59"/>
      <c r="T19" s="60" t="str">
        <f t="shared" si="4"/>
        <v/>
      </c>
      <c r="U19" s="60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55" t="str">
        <f t="shared" si="0"/>
        <v/>
      </c>
      <c r="D20" s="55"/>
      <c r="E20" s="39"/>
      <c r="F20" s="8"/>
      <c r="G20" s="39"/>
      <c r="H20" s="56"/>
      <c r="I20" s="56"/>
      <c r="J20" s="39"/>
      <c r="K20" s="57" t="str">
        <f t="shared" si="3"/>
        <v/>
      </c>
      <c r="L20" s="58"/>
      <c r="M20" s="6" t="str">
        <f>IF(J20="","",(K20/J20)/LOOKUP(RIGHT($D$2,3),定数!$A$6:$A$13,定数!$B$6:$B$13))</f>
        <v/>
      </c>
      <c r="N20" s="39"/>
      <c r="O20" s="8"/>
      <c r="P20" s="56"/>
      <c r="Q20" s="56"/>
      <c r="R20" s="59" t="str">
        <f>IF(P20="","",T20*M20*LOOKUP(RIGHT($D$2,3),定数!$A$6:$A$13,定数!$B$6:$B$13))</f>
        <v/>
      </c>
      <c r="S20" s="59"/>
      <c r="T20" s="60" t="str">
        <f t="shared" si="4"/>
        <v/>
      </c>
      <c r="U20" s="60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55" t="str">
        <f t="shared" si="0"/>
        <v/>
      </c>
      <c r="D21" s="55"/>
      <c r="E21" s="39"/>
      <c r="F21" s="8"/>
      <c r="G21" s="39"/>
      <c r="H21" s="56"/>
      <c r="I21" s="56"/>
      <c r="J21" s="39"/>
      <c r="K21" s="57" t="str">
        <f t="shared" si="3"/>
        <v/>
      </c>
      <c r="L21" s="58"/>
      <c r="M21" s="6" t="str">
        <f>IF(J21="","",(K21/J21)/LOOKUP(RIGHT($D$2,3),定数!$A$6:$A$13,定数!$B$6:$B$13))</f>
        <v/>
      </c>
      <c r="N21" s="39"/>
      <c r="O21" s="8"/>
      <c r="P21" s="56"/>
      <c r="Q21" s="56"/>
      <c r="R21" s="59" t="str">
        <f>IF(P21="","",T21*M21*LOOKUP(RIGHT($D$2,3),定数!$A$6:$A$13,定数!$B$6:$B$13))</f>
        <v/>
      </c>
      <c r="S21" s="59"/>
      <c r="T21" s="60" t="str">
        <f t="shared" si="4"/>
        <v/>
      </c>
      <c r="U21" s="60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55" t="str">
        <f t="shared" si="0"/>
        <v/>
      </c>
      <c r="D22" s="55"/>
      <c r="E22" s="39"/>
      <c r="F22" s="8"/>
      <c r="G22" s="39"/>
      <c r="H22" s="56"/>
      <c r="I22" s="56"/>
      <c r="J22" s="39"/>
      <c r="K22" s="57" t="str">
        <f t="shared" si="3"/>
        <v/>
      </c>
      <c r="L22" s="58"/>
      <c r="M22" s="6" t="str">
        <f>IF(J22="","",(K22/J22)/LOOKUP(RIGHT($D$2,3),定数!$A$6:$A$13,定数!$B$6:$B$13))</f>
        <v/>
      </c>
      <c r="N22" s="39"/>
      <c r="O22" s="8"/>
      <c r="P22" s="56"/>
      <c r="Q22" s="56"/>
      <c r="R22" s="59" t="str">
        <f>IF(P22="","",T22*M22*LOOKUP(RIGHT($D$2,3),定数!$A$6:$A$13,定数!$B$6:$B$13))</f>
        <v/>
      </c>
      <c r="S22" s="59"/>
      <c r="T22" s="60" t="str">
        <f t="shared" si="4"/>
        <v/>
      </c>
      <c r="U22" s="60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55" t="str">
        <f t="shared" si="0"/>
        <v/>
      </c>
      <c r="D23" s="55"/>
      <c r="E23" s="39"/>
      <c r="F23" s="8"/>
      <c r="G23" s="39"/>
      <c r="H23" s="56"/>
      <c r="I23" s="56"/>
      <c r="J23" s="39"/>
      <c r="K23" s="57" t="str">
        <f t="shared" si="3"/>
        <v/>
      </c>
      <c r="L23" s="58"/>
      <c r="M23" s="6" t="str">
        <f>IF(J23="","",(K23/J23)/LOOKUP(RIGHT($D$2,3),定数!$A$6:$A$13,定数!$B$6:$B$13))</f>
        <v/>
      </c>
      <c r="N23" s="39"/>
      <c r="O23" s="8"/>
      <c r="P23" s="56"/>
      <c r="Q23" s="56"/>
      <c r="R23" s="59" t="str">
        <f>IF(P23="","",T23*M23*LOOKUP(RIGHT($D$2,3),定数!$A$6:$A$13,定数!$B$6:$B$13))</f>
        <v/>
      </c>
      <c r="S23" s="59"/>
      <c r="T23" s="60" t="str">
        <f t="shared" si="4"/>
        <v/>
      </c>
      <c r="U23" s="60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55" t="str">
        <f t="shared" si="0"/>
        <v/>
      </c>
      <c r="D24" s="55"/>
      <c r="E24" s="39"/>
      <c r="F24" s="8"/>
      <c r="G24" s="39"/>
      <c r="H24" s="56"/>
      <c r="I24" s="56"/>
      <c r="J24" s="39"/>
      <c r="K24" s="57" t="str">
        <f t="shared" si="3"/>
        <v/>
      </c>
      <c r="L24" s="58"/>
      <c r="M24" s="6" t="str">
        <f>IF(J24="","",(K24/J24)/LOOKUP(RIGHT($D$2,3),定数!$A$6:$A$13,定数!$B$6:$B$13))</f>
        <v/>
      </c>
      <c r="N24" s="39"/>
      <c r="O24" s="8"/>
      <c r="P24" s="56"/>
      <c r="Q24" s="56"/>
      <c r="R24" s="59" t="str">
        <f>IF(P24="","",T24*M24*LOOKUP(RIGHT($D$2,3),定数!$A$6:$A$13,定数!$B$6:$B$13))</f>
        <v/>
      </c>
      <c r="S24" s="59"/>
      <c r="T24" s="60" t="str">
        <f t="shared" si="4"/>
        <v/>
      </c>
      <c r="U24" s="60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55" t="str">
        <f t="shared" si="0"/>
        <v/>
      </c>
      <c r="D25" s="55"/>
      <c r="E25" s="39"/>
      <c r="F25" s="8"/>
      <c r="G25" s="39"/>
      <c r="H25" s="56"/>
      <c r="I25" s="56"/>
      <c r="J25" s="39"/>
      <c r="K25" s="57" t="str">
        <f t="shared" si="3"/>
        <v/>
      </c>
      <c r="L25" s="58"/>
      <c r="M25" s="6" t="str">
        <f>IF(J25="","",(K25/J25)/LOOKUP(RIGHT($D$2,3),定数!$A$6:$A$13,定数!$B$6:$B$13))</f>
        <v/>
      </c>
      <c r="N25" s="39"/>
      <c r="O25" s="8"/>
      <c r="P25" s="56"/>
      <c r="Q25" s="56"/>
      <c r="R25" s="59" t="str">
        <f>IF(P25="","",T25*M25*LOOKUP(RIGHT($D$2,3),定数!$A$6:$A$13,定数!$B$6:$B$13))</f>
        <v/>
      </c>
      <c r="S25" s="59"/>
      <c r="T25" s="60" t="str">
        <f t="shared" si="4"/>
        <v/>
      </c>
      <c r="U25" s="60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55" t="str">
        <f t="shared" si="0"/>
        <v/>
      </c>
      <c r="D26" s="55"/>
      <c r="E26" s="39"/>
      <c r="F26" s="8"/>
      <c r="G26" s="39"/>
      <c r="H26" s="56"/>
      <c r="I26" s="56"/>
      <c r="J26" s="39"/>
      <c r="K26" s="57" t="str">
        <f t="shared" si="3"/>
        <v/>
      </c>
      <c r="L26" s="58"/>
      <c r="M26" s="6" t="str">
        <f>IF(J26="","",(K26/J26)/LOOKUP(RIGHT($D$2,3),定数!$A$6:$A$13,定数!$B$6:$B$13))</f>
        <v/>
      </c>
      <c r="N26" s="39"/>
      <c r="O26" s="8"/>
      <c r="P26" s="56"/>
      <c r="Q26" s="56"/>
      <c r="R26" s="59" t="str">
        <f>IF(P26="","",T26*M26*LOOKUP(RIGHT($D$2,3),定数!$A$6:$A$13,定数!$B$6:$B$13))</f>
        <v/>
      </c>
      <c r="S26" s="59"/>
      <c r="T26" s="60" t="str">
        <f t="shared" si="4"/>
        <v/>
      </c>
      <c r="U26" s="60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55" t="str">
        <f t="shared" si="0"/>
        <v/>
      </c>
      <c r="D27" s="55"/>
      <c r="E27" s="39"/>
      <c r="F27" s="8"/>
      <c r="G27" s="39"/>
      <c r="H27" s="56"/>
      <c r="I27" s="56"/>
      <c r="J27" s="39"/>
      <c r="K27" s="57" t="str">
        <f t="shared" si="3"/>
        <v/>
      </c>
      <c r="L27" s="58"/>
      <c r="M27" s="6" t="str">
        <f>IF(J27="","",(K27/J27)/LOOKUP(RIGHT($D$2,3),定数!$A$6:$A$13,定数!$B$6:$B$13))</f>
        <v/>
      </c>
      <c r="N27" s="39"/>
      <c r="O27" s="8"/>
      <c r="P27" s="56"/>
      <c r="Q27" s="56"/>
      <c r="R27" s="59" t="str">
        <f>IF(P27="","",T27*M27*LOOKUP(RIGHT($D$2,3),定数!$A$6:$A$13,定数!$B$6:$B$13))</f>
        <v/>
      </c>
      <c r="S27" s="59"/>
      <c r="T27" s="60" t="str">
        <f t="shared" si="4"/>
        <v/>
      </c>
      <c r="U27" s="60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55" t="str">
        <f t="shared" si="0"/>
        <v/>
      </c>
      <c r="D28" s="55"/>
      <c r="E28" s="39"/>
      <c r="F28" s="8"/>
      <c r="G28" s="39"/>
      <c r="H28" s="56"/>
      <c r="I28" s="56"/>
      <c r="J28" s="39"/>
      <c r="K28" s="57" t="str">
        <f t="shared" si="3"/>
        <v/>
      </c>
      <c r="L28" s="58"/>
      <c r="M28" s="6" t="str">
        <f>IF(J28="","",(K28/J28)/LOOKUP(RIGHT($D$2,3),定数!$A$6:$A$13,定数!$B$6:$B$13))</f>
        <v/>
      </c>
      <c r="N28" s="39"/>
      <c r="O28" s="8"/>
      <c r="P28" s="56"/>
      <c r="Q28" s="56"/>
      <c r="R28" s="59" t="str">
        <f>IF(P28="","",T28*M28*LOOKUP(RIGHT($D$2,3),定数!$A$6:$A$13,定数!$B$6:$B$13))</f>
        <v/>
      </c>
      <c r="S28" s="59"/>
      <c r="T28" s="60" t="str">
        <f t="shared" si="4"/>
        <v/>
      </c>
      <c r="U28" s="60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55" t="str">
        <f t="shared" si="0"/>
        <v/>
      </c>
      <c r="D29" s="55"/>
      <c r="E29" s="39"/>
      <c r="F29" s="8"/>
      <c r="G29" s="39"/>
      <c r="H29" s="56"/>
      <c r="I29" s="56"/>
      <c r="J29" s="39"/>
      <c r="K29" s="57" t="str">
        <f t="shared" si="3"/>
        <v/>
      </c>
      <c r="L29" s="58"/>
      <c r="M29" s="6" t="str">
        <f>IF(J29="","",(K29/J29)/LOOKUP(RIGHT($D$2,3),定数!$A$6:$A$13,定数!$B$6:$B$13))</f>
        <v/>
      </c>
      <c r="N29" s="39"/>
      <c r="O29" s="8"/>
      <c r="P29" s="56"/>
      <c r="Q29" s="56"/>
      <c r="R29" s="59" t="str">
        <f>IF(P29="","",T29*M29*LOOKUP(RIGHT($D$2,3),定数!$A$6:$A$13,定数!$B$6:$B$13))</f>
        <v/>
      </c>
      <c r="S29" s="59"/>
      <c r="T29" s="60" t="str">
        <f t="shared" si="4"/>
        <v/>
      </c>
      <c r="U29" s="60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55" t="str">
        <f t="shared" si="0"/>
        <v/>
      </c>
      <c r="D30" s="55"/>
      <c r="E30" s="39"/>
      <c r="F30" s="8"/>
      <c r="G30" s="39"/>
      <c r="H30" s="56"/>
      <c r="I30" s="56"/>
      <c r="J30" s="39"/>
      <c r="K30" s="57" t="str">
        <f t="shared" si="3"/>
        <v/>
      </c>
      <c r="L30" s="58"/>
      <c r="M30" s="6" t="str">
        <f>IF(J30="","",(K30/J30)/LOOKUP(RIGHT($D$2,3),定数!$A$6:$A$13,定数!$B$6:$B$13))</f>
        <v/>
      </c>
      <c r="N30" s="39"/>
      <c r="O30" s="8"/>
      <c r="P30" s="56"/>
      <c r="Q30" s="56"/>
      <c r="R30" s="59" t="str">
        <f>IF(P30="","",T30*M30*LOOKUP(RIGHT($D$2,3),定数!$A$6:$A$13,定数!$B$6:$B$13))</f>
        <v/>
      </c>
      <c r="S30" s="59"/>
      <c r="T30" s="60" t="str">
        <f t="shared" si="4"/>
        <v/>
      </c>
      <c r="U30" s="60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55" t="str">
        <f t="shared" si="0"/>
        <v/>
      </c>
      <c r="D31" s="55"/>
      <c r="E31" s="39"/>
      <c r="F31" s="8"/>
      <c r="G31" s="39"/>
      <c r="H31" s="56"/>
      <c r="I31" s="56"/>
      <c r="J31" s="39"/>
      <c r="K31" s="57" t="str">
        <f t="shared" si="3"/>
        <v/>
      </c>
      <c r="L31" s="58"/>
      <c r="M31" s="6" t="str">
        <f>IF(J31="","",(K31/J31)/LOOKUP(RIGHT($D$2,3),定数!$A$6:$A$13,定数!$B$6:$B$13))</f>
        <v/>
      </c>
      <c r="N31" s="39"/>
      <c r="O31" s="8"/>
      <c r="P31" s="56"/>
      <c r="Q31" s="56"/>
      <c r="R31" s="59" t="str">
        <f>IF(P31="","",T31*M31*LOOKUP(RIGHT($D$2,3),定数!$A$6:$A$13,定数!$B$6:$B$13))</f>
        <v/>
      </c>
      <c r="S31" s="59"/>
      <c r="T31" s="60" t="str">
        <f t="shared" si="4"/>
        <v/>
      </c>
      <c r="U31" s="60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55" t="str">
        <f t="shared" si="0"/>
        <v/>
      </c>
      <c r="D32" s="55"/>
      <c r="E32" s="39"/>
      <c r="F32" s="8"/>
      <c r="G32" s="39"/>
      <c r="H32" s="56"/>
      <c r="I32" s="56"/>
      <c r="J32" s="39"/>
      <c r="K32" s="57" t="str">
        <f t="shared" si="3"/>
        <v/>
      </c>
      <c r="L32" s="58"/>
      <c r="M32" s="6" t="str">
        <f>IF(J32="","",(K32/J32)/LOOKUP(RIGHT($D$2,3),定数!$A$6:$A$13,定数!$B$6:$B$13))</f>
        <v/>
      </c>
      <c r="N32" s="39"/>
      <c r="O32" s="8"/>
      <c r="P32" s="56"/>
      <c r="Q32" s="56"/>
      <c r="R32" s="59" t="str">
        <f>IF(P32="","",T32*M32*LOOKUP(RIGHT($D$2,3),定数!$A$6:$A$13,定数!$B$6:$B$13))</f>
        <v/>
      </c>
      <c r="S32" s="59"/>
      <c r="T32" s="60" t="str">
        <f t="shared" si="4"/>
        <v/>
      </c>
      <c r="U32" s="60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55" t="str">
        <f t="shared" si="0"/>
        <v/>
      </c>
      <c r="D33" s="55"/>
      <c r="E33" s="39"/>
      <c r="F33" s="8"/>
      <c r="G33" s="39"/>
      <c r="H33" s="56"/>
      <c r="I33" s="56"/>
      <c r="J33" s="39"/>
      <c r="K33" s="57" t="str">
        <f t="shared" si="3"/>
        <v/>
      </c>
      <c r="L33" s="58"/>
      <c r="M33" s="6" t="str">
        <f>IF(J33="","",(K33/J33)/LOOKUP(RIGHT($D$2,3),定数!$A$6:$A$13,定数!$B$6:$B$13))</f>
        <v/>
      </c>
      <c r="N33" s="39"/>
      <c r="O33" s="8"/>
      <c r="P33" s="56"/>
      <c r="Q33" s="56"/>
      <c r="R33" s="59" t="str">
        <f>IF(P33="","",T33*M33*LOOKUP(RIGHT($D$2,3),定数!$A$6:$A$13,定数!$B$6:$B$13))</f>
        <v/>
      </c>
      <c r="S33" s="59"/>
      <c r="T33" s="60" t="str">
        <f t="shared" si="4"/>
        <v/>
      </c>
      <c r="U33" s="60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55" t="str">
        <f t="shared" si="0"/>
        <v/>
      </c>
      <c r="D34" s="55"/>
      <c r="E34" s="39"/>
      <c r="F34" s="8"/>
      <c r="G34" s="39"/>
      <c r="H34" s="56"/>
      <c r="I34" s="56"/>
      <c r="J34" s="39"/>
      <c r="K34" s="57" t="str">
        <f t="shared" si="3"/>
        <v/>
      </c>
      <c r="L34" s="58"/>
      <c r="M34" s="6" t="str">
        <f>IF(J34="","",(K34/J34)/LOOKUP(RIGHT($D$2,3),定数!$A$6:$A$13,定数!$B$6:$B$13))</f>
        <v/>
      </c>
      <c r="N34" s="39"/>
      <c r="O34" s="8"/>
      <c r="P34" s="56"/>
      <c r="Q34" s="56"/>
      <c r="R34" s="59" t="str">
        <f>IF(P34="","",T34*M34*LOOKUP(RIGHT($D$2,3),定数!$A$6:$A$13,定数!$B$6:$B$13))</f>
        <v/>
      </c>
      <c r="S34" s="59"/>
      <c r="T34" s="60" t="str">
        <f t="shared" si="4"/>
        <v/>
      </c>
      <c r="U34" s="60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55" t="str">
        <f t="shared" si="0"/>
        <v/>
      </c>
      <c r="D35" s="55"/>
      <c r="E35" s="39"/>
      <c r="F35" s="8"/>
      <c r="G35" s="39"/>
      <c r="H35" s="56"/>
      <c r="I35" s="56"/>
      <c r="J35" s="39"/>
      <c r="K35" s="57" t="str">
        <f t="shared" si="3"/>
        <v/>
      </c>
      <c r="L35" s="58"/>
      <c r="M35" s="6" t="str">
        <f>IF(J35="","",(K35/J35)/LOOKUP(RIGHT($D$2,3),定数!$A$6:$A$13,定数!$B$6:$B$13))</f>
        <v/>
      </c>
      <c r="N35" s="39"/>
      <c r="O35" s="8"/>
      <c r="P35" s="56"/>
      <c r="Q35" s="56"/>
      <c r="R35" s="59" t="str">
        <f>IF(P35="","",T35*M35*LOOKUP(RIGHT($D$2,3),定数!$A$6:$A$13,定数!$B$6:$B$13))</f>
        <v/>
      </c>
      <c r="S35" s="59"/>
      <c r="T35" s="60" t="str">
        <f t="shared" si="4"/>
        <v/>
      </c>
      <c r="U35" s="60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55" t="str">
        <f t="shared" si="0"/>
        <v/>
      </c>
      <c r="D36" s="55"/>
      <c r="E36" s="39"/>
      <c r="F36" s="8"/>
      <c r="G36" s="39"/>
      <c r="H36" s="56"/>
      <c r="I36" s="56"/>
      <c r="J36" s="39"/>
      <c r="K36" s="57" t="str">
        <f t="shared" si="3"/>
        <v/>
      </c>
      <c r="L36" s="58"/>
      <c r="M36" s="6" t="str">
        <f>IF(J36="","",(K36/J36)/LOOKUP(RIGHT($D$2,3),定数!$A$6:$A$13,定数!$B$6:$B$13))</f>
        <v/>
      </c>
      <c r="N36" s="39"/>
      <c r="O36" s="8"/>
      <c r="P36" s="56"/>
      <c r="Q36" s="56"/>
      <c r="R36" s="59" t="str">
        <f>IF(P36="","",T36*M36*LOOKUP(RIGHT($D$2,3),定数!$A$6:$A$13,定数!$B$6:$B$13))</f>
        <v/>
      </c>
      <c r="S36" s="59"/>
      <c r="T36" s="60" t="str">
        <f t="shared" si="4"/>
        <v/>
      </c>
      <c r="U36" s="60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55" t="str">
        <f t="shared" si="0"/>
        <v/>
      </c>
      <c r="D37" s="55"/>
      <c r="E37" s="39"/>
      <c r="F37" s="8"/>
      <c r="G37" s="39"/>
      <c r="H37" s="56"/>
      <c r="I37" s="56"/>
      <c r="J37" s="39"/>
      <c r="K37" s="57" t="str">
        <f t="shared" si="3"/>
        <v/>
      </c>
      <c r="L37" s="58"/>
      <c r="M37" s="6" t="str">
        <f>IF(J37="","",(K37/J37)/LOOKUP(RIGHT($D$2,3),定数!$A$6:$A$13,定数!$B$6:$B$13))</f>
        <v/>
      </c>
      <c r="N37" s="39"/>
      <c r="O37" s="8"/>
      <c r="P37" s="56"/>
      <c r="Q37" s="56"/>
      <c r="R37" s="59" t="str">
        <f>IF(P37="","",T37*M37*LOOKUP(RIGHT($D$2,3),定数!$A$6:$A$13,定数!$B$6:$B$13))</f>
        <v/>
      </c>
      <c r="S37" s="59"/>
      <c r="T37" s="60" t="str">
        <f t="shared" si="4"/>
        <v/>
      </c>
      <c r="U37" s="60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55" t="str">
        <f t="shared" si="0"/>
        <v/>
      </c>
      <c r="D38" s="55"/>
      <c r="E38" s="39"/>
      <c r="F38" s="8"/>
      <c r="G38" s="39"/>
      <c r="H38" s="56"/>
      <c r="I38" s="56"/>
      <c r="J38" s="39"/>
      <c r="K38" s="57" t="str">
        <f t="shared" si="3"/>
        <v/>
      </c>
      <c r="L38" s="58"/>
      <c r="M38" s="6" t="str">
        <f>IF(J38="","",(K38/J38)/LOOKUP(RIGHT($D$2,3),定数!$A$6:$A$13,定数!$B$6:$B$13))</f>
        <v/>
      </c>
      <c r="N38" s="39"/>
      <c r="O38" s="8"/>
      <c r="P38" s="56"/>
      <c r="Q38" s="56"/>
      <c r="R38" s="59" t="str">
        <f>IF(P38="","",T38*M38*LOOKUP(RIGHT($D$2,3),定数!$A$6:$A$13,定数!$B$6:$B$13))</f>
        <v/>
      </c>
      <c r="S38" s="59"/>
      <c r="T38" s="60" t="str">
        <f t="shared" si="4"/>
        <v/>
      </c>
      <c r="U38" s="60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55" t="str">
        <f t="shared" si="0"/>
        <v/>
      </c>
      <c r="D39" s="55"/>
      <c r="E39" s="39"/>
      <c r="F39" s="8"/>
      <c r="G39" s="39"/>
      <c r="H39" s="56"/>
      <c r="I39" s="56"/>
      <c r="J39" s="39"/>
      <c r="K39" s="57" t="str">
        <f t="shared" si="3"/>
        <v/>
      </c>
      <c r="L39" s="58"/>
      <c r="M39" s="6" t="str">
        <f>IF(J39="","",(K39/J39)/LOOKUP(RIGHT($D$2,3),定数!$A$6:$A$13,定数!$B$6:$B$13))</f>
        <v/>
      </c>
      <c r="N39" s="39"/>
      <c r="O39" s="8"/>
      <c r="P39" s="56"/>
      <c r="Q39" s="56"/>
      <c r="R39" s="59" t="str">
        <f>IF(P39="","",T39*M39*LOOKUP(RIGHT($D$2,3),定数!$A$6:$A$13,定数!$B$6:$B$13))</f>
        <v/>
      </c>
      <c r="S39" s="59"/>
      <c r="T39" s="60" t="str">
        <f t="shared" si="4"/>
        <v/>
      </c>
      <c r="U39" s="60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55" t="str">
        <f t="shared" si="0"/>
        <v/>
      </c>
      <c r="D40" s="55"/>
      <c r="E40" s="39"/>
      <c r="F40" s="8"/>
      <c r="G40" s="39"/>
      <c r="H40" s="56"/>
      <c r="I40" s="56"/>
      <c r="J40" s="39"/>
      <c r="K40" s="57" t="str">
        <f t="shared" si="3"/>
        <v/>
      </c>
      <c r="L40" s="58"/>
      <c r="M40" s="6" t="str">
        <f>IF(J40="","",(K40/J40)/LOOKUP(RIGHT($D$2,3),定数!$A$6:$A$13,定数!$B$6:$B$13))</f>
        <v/>
      </c>
      <c r="N40" s="39"/>
      <c r="O40" s="8"/>
      <c r="P40" s="56"/>
      <c r="Q40" s="56"/>
      <c r="R40" s="59" t="str">
        <f>IF(P40="","",T40*M40*LOOKUP(RIGHT($D$2,3),定数!$A$6:$A$13,定数!$B$6:$B$13))</f>
        <v/>
      </c>
      <c r="S40" s="59"/>
      <c r="T40" s="60" t="str">
        <f t="shared" si="4"/>
        <v/>
      </c>
      <c r="U40" s="60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55" t="str">
        <f t="shared" si="0"/>
        <v/>
      </c>
      <c r="D41" s="55"/>
      <c r="E41" s="39"/>
      <c r="F41" s="8"/>
      <c r="G41" s="39"/>
      <c r="H41" s="56"/>
      <c r="I41" s="56"/>
      <c r="J41" s="39"/>
      <c r="K41" s="57" t="str">
        <f t="shared" si="3"/>
        <v/>
      </c>
      <c r="L41" s="58"/>
      <c r="M41" s="6" t="str">
        <f>IF(J41="","",(K41/J41)/LOOKUP(RIGHT($D$2,3),定数!$A$6:$A$13,定数!$B$6:$B$13))</f>
        <v/>
      </c>
      <c r="N41" s="39"/>
      <c r="O41" s="8"/>
      <c r="P41" s="56"/>
      <c r="Q41" s="56"/>
      <c r="R41" s="59" t="str">
        <f>IF(P41="","",T41*M41*LOOKUP(RIGHT($D$2,3),定数!$A$6:$A$13,定数!$B$6:$B$13))</f>
        <v/>
      </c>
      <c r="S41" s="59"/>
      <c r="T41" s="60" t="str">
        <f t="shared" si="4"/>
        <v/>
      </c>
      <c r="U41" s="60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55" t="str">
        <f t="shared" si="0"/>
        <v/>
      </c>
      <c r="D42" s="55"/>
      <c r="E42" s="39"/>
      <c r="F42" s="8"/>
      <c r="G42" s="39"/>
      <c r="H42" s="56"/>
      <c r="I42" s="56"/>
      <c r="J42" s="39"/>
      <c r="K42" s="57" t="str">
        <f t="shared" si="3"/>
        <v/>
      </c>
      <c r="L42" s="58"/>
      <c r="M42" s="6" t="str">
        <f>IF(J42="","",(K42/J42)/LOOKUP(RIGHT($D$2,3),定数!$A$6:$A$13,定数!$B$6:$B$13))</f>
        <v/>
      </c>
      <c r="N42" s="39"/>
      <c r="O42" s="8"/>
      <c r="P42" s="56"/>
      <c r="Q42" s="56"/>
      <c r="R42" s="59" t="str">
        <f>IF(P42="","",T42*M42*LOOKUP(RIGHT($D$2,3),定数!$A$6:$A$13,定数!$B$6:$B$13))</f>
        <v/>
      </c>
      <c r="S42" s="59"/>
      <c r="T42" s="60" t="str">
        <f t="shared" si="4"/>
        <v/>
      </c>
      <c r="U42" s="60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55" t="str">
        <f t="shared" si="0"/>
        <v/>
      </c>
      <c r="D43" s="55"/>
      <c r="E43" s="39"/>
      <c r="F43" s="8"/>
      <c r="G43" s="39"/>
      <c r="H43" s="56"/>
      <c r="I43" s="56"/>
      <c r="J43" s="39"/>
      <c r="K43" s="57" t="str">
        <f t="shared" si="3"/>
        <v/>
      </c>
      <c r="L43" s="58"/>
      <c r="M43" s="6" t="str">
        <f>IF(J43="","",(K43/J43)/LOOKUP(RIGHT($D$2,3),定数!$A$6:$A$13,定数!$B$6:$B$13))</f>
        <v/>
      </c>
      <c r="N43" s="39"/>
      <c r="O43" s="8"/>
      <c r="P43" s="56"/>
      <c r="Q43" s="56"/>
      <c r="R43" s="59" t="str">
        <f>IF(P43="","",T43*M43*LOOKUP(RIGHT($D$2,3),定数!$A$6:$A$13,定数!$B$6:$B$13))</f>
        <v/>
      </c>
      <c r="S43" s="59"/>
      <c r="T43" s="60" t="str">
        <f t="shared" si="4"/>
        <v/>
      </c>
      <c r="U43" s="60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55" t="str">
        <f t="shared" si="0"/>
        <v/>
      </c>
      <c r="D44" s="55"/>
      <c r="E44" s="39"/>
      <c r="F44" s="8"/>
      <c r="G44" s="39"/>
      <c r="H44" s="56"/>
      <c r="I44" s="56"/>
      <c r="J44" s="39"/>
      <c r="K44" s="57" t="str">
        <f t="shared" si="3"/>
        <v/>
      </c>
      <c r="L44" s="58"/>
      <c r="M44" s="6" t="str">
        <f>IF(J44="","",(K44/J44)/LOOKUP(RIGHT($D$2,3),定数!$A$6:$A$13,定数!$B$6:$B$13))</f>
        <v/>
      </c>
      <c r="N44" s="39"/>
      <c r="O44" s="8"/>
      <c r="P44" s="56"/>
      <c r="Q44" s="56"/>
      <c r="R44" s="59" t="str">
        <f>IF(P44="","",T44*M44*LOOKUP(RIGHT($D$2,3),定数!$A$6:$A$13,定数!$B$6:$B$13))</f>
        <v/>
      </c>
      <c r="S44" s="59"/>
      <c r="T44" s="60" t="str">
        <f t="shared" si="4"/>
        <v/>
      </c>
      <c r="U44" s="60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55" t="str">
        <f t="shared" si="0"/>
        <v/>
      </c>
      <c r="D45" s="55"/>
      <c r="E45" s="39"/>
      <c r="F45" s="8"/>
      <c r="G45" s="39"/>
      <c r="H45" s="56"/>
      <c r="I45" s="56"/>
      <c r="J45" s="39"/>
      <c r="K45" s="57" t="str">
        <f t="shared" si="3"/>
        <v/>
      </c>
      <c r="L45" s="58"/>
      <c r="M45" s="6" t="str">
        <f>IF(J45="","",(K45/J45)/LOOKUP(RIGHT($D$2,3),定数!$A$6:$A$13,定数!$B$6:$B$13))</f>
        <v/>
      </c>
      <c r="N45" s="39"/>
      <c r="O45" s="8"/>
      <c r="P45" s="56"/>
      <c r="Q45" s="56"/>
      <c r="R45" s="59" t="str">
        <f>IF(P45="","",T45*M45*LOOKUP(RIGHT($D$2,3),定数!$A$6:$A$13,定数!$B$6:$B$13))</f>
        <v/>
      </c>
      <c r="S45" s="59"/>
      <c r="T45" s="60" t="str">
        <f t="shared" si="4"/>
        <v/>
      </c>
      <c r="U45" s="60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55" t="str">
        <f t="shared" si="0"/>
        <v/>
      </c>
      <c r="D46" s="55"/>
      <c r="E46" s="39"/>
      <c r="F46" s="8"/>
      <c r="G46" s="39"/>
      <c r="H46" s="56"/>
      <c r="I46" s="56"/>
      <c r="J46" s="39"/>
      <c r="K46" s="57" t="str">
        <f t="shared" si="3"/>
        <v/>
      </c>
      <c r="L46" s="58"/>
      <c r="M46" s="6" t="str">
        <f>IF(J46="","",(K46/J46)/LOOKUP(RIGHT($D$2,3),定数!$A$6:$A$13,定数!$B$6:$B$13))</f>
        <v/>
      </c>
      <c r="N46" s="39"/>
      <c r="O46" s="8"/>
      <c r="P46" s="56"/>
      <c r="Q46" s="56"/>
      <c r="R46" s="59" t="str">
        <f>IF(P46="","",T46*M46*LOOKUP(RIGHT($D$2,3),定数!$A$6:$A$13,定数!$B$6:$B$13))</f>
        <v/>
      </c>
      <c r="S46" s="59"/>
      <c r="T46" s="60" t="str">
        <f t="shared" si="4"/>
        <v/>
      </c>
      <c r="U46" s="60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55" t="str">
        <f t="shared" si="0"/>
        <v/>
      </c>
      <c r="D47" s="55"/>
      <c r="E47" s="39"/>
      <c r="F47" s="8"/>
      <c r="G47" s="39"/>
      <c r="H47" s="56"/>
      <c r="I47" s="56"/>
      <c r="J47" s="39"/>
      <c r="K47" s="57" t="str">
        <f t="shared" si="3"/>
        <v/>
      </c>
      <c r="L47" s="58"/>
      <c r="M47" s="6" t="str">
        <f>IF(J47="","",(K47/J47)/LOOKUP(RIGHT($D$2,3),定数!$A$6:$A$13,定数!$B$6:$B$13))</f>
        <v/>
      </c>
      <c r="N47" s="39"/>
      <c r="O47" s="8"/>
      <c r="P47" s="56"/>
      <c r="Q47" s="56"/>
      <c r="R47" s="59" t="str">
        <f>IF(P47="","",T47*M47*LOOKUP(RIGHT($D$2,3),定数!$A$6:$A$13,定数!$B$6:$B$13))</f>
        <v/>
      </c>
      <c r="S47" s="59"/>
      <c r="T47" s="60" t="str">
        <f t="shared" si="4"/>
        <v/>
      </c>
      <c r="U47" s="60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55" t="str">
        <f t="shared" si="0"/>
        <v/>
      </c>
      <c r="D48" s="55"/>
      <c r="E48" s="39"/>
      <c r="F48" s="8"/>
      <c r="G48" s="39"/>
      <c r="H48" s="56"/>
      <c r="I48" s="56"/>
      <c r="J48" s="39"/>
      <c r="K48" s="57" t="str">
        <f t="shared" si="3"/>
        <v/>
      </c>
      <c r="L48" s="58"/>
      <c r="M48" s="6" t="str">
        <f>IF(J48="","",(K48/J48)/LOOKUP(RIGHT($D$2,3),定数!$A$6:$A$13,定数!$B$6:$B$13))</f>
        <v/>
      </c>
      <c r="N48" s="39"/>
      <c r="O48" s="8"/>
      <c r="P48" s="56"/>
      <c r="Q48" s="56"/>
      <c r="R48" s="59" t="str">
        <f>IF(P48="","",T48*M48*LOOKUP(RIGHT($D$2,3),定数!$A$6:$A$13,定数!$B$6:$B$13))</f>
        <v/>
      </c>
      <c r="S48" s="59"/>
      <c r="T48" s="60" t="str">
        <f t="shared" si="4"/>
        <v/>
      </c>
      <c r="U48" s="60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55" t="str">
        <f t="shared" si="0"/>
        <v/>
      </c>
      <c r="D49" s="55"/>
      <c r="E49" s="39"/>
      <c r="F49" s="8"/>
      <c r="G49" s="39"/>
      <c r="H49" s="56"/>
      <c r="I49" s="56"/>
      <c r="J49" s="39"/>
      <c r="K49" s="57" t="str">
        <f t="shared" si="3"/>
        <v/>
      </c>
      <c r="L49" s="58"/>
      <c r="M49" s="6" t="str">
        <f>IF(J49="","",(K49/J49)/LOOKUP(RIGHT($D$2,3),定数!$A$6:$A$13,定数!$B$6:$B$13))</f>
        <v/>
      </c>
      <c r="N49" s="39"/>
      <c r="O49" s="8"/>
      <c r="P49" s="56"/>
      <c r="Q49" s="56"/>
      <c r="R49" s="59" t="str">
        <f>IF(P49="","",T49*M49*LOOKUP(RIGHT($D$2,3),定数!$A$6:$A$13,定数!$B$6:$B$13))</f>
        <v/>
      </c>
      <c r="S49" s="59"/>
      <c r="T49" s="60" t="str">
        <f t="shared" si="4"/>
        <v/>
      </c>
      <c r="U49" s="60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55" t="str">
        <f t="shared" si="0"/>
        <v/>
      </c>
      <c r="D50" s="55"/>
      <c r="E50" s="39"/>
      <c r="F50" s="8"/>
      <c r="G50" s="39"/>
      <c r="H50" s="56"/>
      <c r="I50" s="56"/>
      <c r="J50" s="39"/>
      <c r="K50" s="57" t="str">
        <f t="shared" si="3"/>
        <v/>
      </c>
      <c r="L50" s="58"/>
      <c r="M50" s="6" t="str">
        <f>IF(J50="","",(K50/J50)/LOOKUP(RIGHT($D$2,3),定数!$A$6:$A$13,定数!$B$6:$B$13))</f>
        <v/>
      </c>
      <c r="N50" s="39"/>
      <c r="O50" s="8"/>
      <c r="P50" s="56"/>
      <c r="Q50" s="56"/>
      <c r="R50" s="59" t="str">
        <f>IF(P50="","",T50*M50*LOOKUP(RIGHT($D$2,3),定数!$A$6:$A$13,定数!$B$6:$B$13))</f>
        <v/>
      </c>
      <c r="S50" s="59"/>
      <c r="T50" s="60" t="str">
        <f t="shared" si="4"/>
        <v/>
      </c>
      <c r="U50" s="60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55" t="str">
        <f t="shared" si="0"/>
        <v/>
      </c>
      <c r="D51" s="55"/>
      <c r="E51" s="39"/>
      <c r="F51" s="8"/>
      <c r="G51" s="39"/>
      <c r="H51" s="56"/>
      <c r="I51" s="56"/>
      <c r="J51" s="39"/>
      <c r="K51" s="57" t="str">
        <f t="shared" si="3"/>
        <v/>
      </c>
      <c r="L51" s="58"/>
      <c r="M51" s="6" t="str">
        <f>IF(J51="","",(K51/J51)/LOOKUP(RIGHT($D$2,3),定数!$A$6:$A$13,定数!$B$6:$B$13))</f>
        <v/>
      </c>
      <c r="N51" s="39"/>
      <c r="O51" s="8"/>
      <c r="P51" s="56"/>
      <c r="Q51" s="56"/>
      <c r="R51" s="59" t="str">
        <f>IF(P51="","",T51*M51*LOOKUP(RIGHT($D$2,3),定数!$A$6:$A$13,定数!$B$6:$B$13))</f>
        <v/>
      </c>
      <c r="S51" s="59"/>
      <c r="T51" s="60" t="str">
        <f t="shared" si="4"/>
        <v/>
      </c>
      <c r="U51" s="60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55" t="str">
        <f t="shared" si="0"/>
        <v/>
      </c>
      <c r="D52" s="55"/>
      <c r="E52" s="39"/>
      <c r="F52" s="8"/>
      <c r="G52" s="39"/>
      <c r="H52" s="56"/>
      <c r="I52" s="56"/>
      <c r="J52" s="39"/>
      <c r="K52" s="57" t="str">
        <f t="shared" si="3"/>
        <v/>
      </c>
      <c r="L52" s="58"/>
      <c r="M52" s="6" t="str">
        <f>IF(J52="","",(K52/J52)/LOOKUP(RIGHT($D$2,3),定数!$A$6:$A$13,定数!$B$6:$B$13))</f>
        <v/>
      </c>
      <c r="N52" s="39"/>
      <c r="O52" s="8"/>
      <c r="P52" s="56"/>
      <c r="Q52" s="56"/>
      <c r="R52" s="59" t="str">
        <f>IF(P52="","",T52*M52*LOOKUP(RIGHT($D$2,3),定数!$A$6:$A$13,定数!$B$6:$B$13))</f>
        <v/>
      </c>
      <c r="S52" s="59"/>
      <c r="T52" s="60" t="str">
        <f t="shared" si="4"/>
        <v/>
      </c>
      <c r="U52" s="60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55" t="str">
        <f t="shared" si="0"/>
        <v/>
      </c>
      <c r="D53" s="55"/>
      <c r="E53" s="39"/>
      <c r="F53" s="8"/>
      <c r="G53" s="39"/>
      <c r="H53" s="56"/>
      <c r="I53" s="56"/>
      <c r="J53" s="39"/>
      <c r="K53" s="57" t="str">
        <f t="shared" si="3"/>
        <v/>
      </c>
      <c r="L53" s="58"/>
      <c r="M53" s="6" t="str">
        <f>IF(J53="","",(K53/J53)/LOOKUP(RIGHT($D$2,3),定数!$A$6:$A$13,定数!$B$6:$B$13))</f>
        <v/>
      </c>
      <c r="N53" s="39"/>
      <c r="O53" s="8"/>
      <c r="P53" s="56"/>
      <c r="Q53" s="56"/>
      <c r="R53" s="59" t="str">
        <f>IF(P53="","",T53*M53*LOOKUP(RIGHT($D$2,3),定数!$A$6:$A$13,定数!$B$6:$B$13))</f>
        <v/>
      </c>
      <c r="S53" s="59"/>
      <c r="T53" s="60" t="str">
        <f t="shared" si="4"/>
        <v/>
      </c>
      <c r="U53" s="60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55" t="str">
        <f t="shared" si="0"/>
        <v/>
      </c>
      <c r="D54" s="55"/>
      <c r="E54" s="39"/>
      <c r="F54" s="8"/>
      <c r="G54" s="39"/>
      <c r="H54" s="56"/>
      <c r="I54" s="56"/>
      <c r="J54" s="39"/>
      <c r="K54" s="57" t="str">
        <f t="shared" si="3"/>
        <v/>
      </c>
      <c r="L54" s="58"/>
      <c r="M54" s="6" t="str">
        <f>IF(J54="","",(K54/J54)/LOOKUP(RIGHT($D$2,3),定数!$A$6:$A$13,定数!$B$6:$B$13))</f>
        <v/>
      </c>
      <c r="N54" s="39"/>
      <c r="O54" s="8"/>
      <c r="P54" s="56"/>
      <c r="Q54" s="56"/>
      <c r="R54" s="59" t="str">
        <f>IF(P54="","",T54*M54*LOOKUP(RIGHT($D$2,3),定数!$A$6:$A$13,定数!$B$6:$B$13))</f>
        <v/>
      </c>
      <c r="S54" s="59"/>
      <c r="T54" s="60" t="str">
        <f t="shared" si="4"/>
        <v/>
      </c>
      <c r="U54" s="60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55" t="str">
        <f t="shared" si="0"/>
        <v/>
      </c>
      <c r="D55" s="55"/>
      <c r="E55" s="39"/>
      <c r="F55" s="8"/>
      <c r="G55" s="39"/>
      <c r="H55" s="56"/>
      <c r="I55" s="56"/>
      <c r="J55" s="39"/>
      <c r="K55" s="57" t="str">
        <f t="shared" si="3"/>
        <v/>
      </c>
      <c r="L55" s="58"/>
      <c r="M55" s="6" t="str">
        <f>IF(J55="","",(K55/J55)/LOOKUP(RIGHT($D$2,3),定数!$A$6:$A$13,定数!$B$6:$B$13))</f>
        <v/>
      </c>
      <c r="N55" s="39"/>
      <c r="O55" s="8"/>
      <c r="P55" s="56"/>
      <c r="Q55" s="56"/>
      <c r="R55" s="59" t="str">
        <f>IF(P55="","",T55*M55*LOOKUP(RIGHT($D$2,3),定数!$A$6:$A$13,定数!$B$6:$B$13))</f>
        <v/>
      </c>
      <c r="S55" s="59"/>
      <c r="T55" s="60" t="str">
        <f t="shared" si="4"/>
        <v/>
      </c>
      <c r="U55" s="60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55" t="str">
        <f t="shared" si="0"/>
        <v/>
      </c>
      <c r="D56" s="55"/>
      <c r="E56" s="39"/>
      <c r="F56" s="8"/>
      <c r="G56" s="39"/>
      <c r="H56" s="56"/>
      <c r="I56" s="56"/>
      <c r="J56" s="39"/>
      <c r="K56" s="57" t="str">
        <f t="shared" si="3"/>
        <v/>
      </c>
      <c r="L56" s="58"/>
      <c r="M56" s="6" t="str">
        <f>IF(J56="","",(K56/J56)/LOOKUP(RIGHT($D$2,3),定数!$A$6:$A$13,定数!$B$6:$B$13))</f>
        <v/>
      </c>
      <c r="N56" s="39"/>
      <c r="O56" s="8"/>
      <c r="P56" s="56"/>
      <c r="Q56" s="56"/>
      <c r="R56" s="59" t="str">
        <f>IF(P56="","",T56*M56*LOOKUP(RIGHT($D$2,3),定数!$A$6:$A$13,定数!$B$6:$B$13))</f>
        <v/>
      </c>
      <c r="S56" s="59"/>
      <c r="T56" s="60" t="str">
        <f t="shared" si="4"/>
        <v/>
      </c>
      <c r="U56" s="60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55" t="str">
        <f t="shared" si="0"/>
        <v/>
      </c>
      <c r="D57" s="55"/>
      <c r="E57" s="39"/>
      <c r="F57" s="8"/>
      <c r="G57" s="39"/>
      <c r="H57" s="56"/>
      <c r="I57" s="56"/>
      <c r="J57" s="39"/>
      <c r="K57" s="57" t="str">
        <f t="shared" si="3"/>
        <v/>
      </c>
      <c r="L57" s="58"/>
      <c r="M57" s="6" t="str">
        <f>IF(J57="","",(K57/J57)/LOOKUP(RIGHT($D$2,3),定数!$A$6:$A$13,定数!$B$6:$B$13))</f>
        <v/>
      </c>
      <c r="N57" s="39"/>
      <c r="O57" s="8"/>
      <c r="P57" s="56"/>
      <c r="Q57" s="56"/>
      <c r="R57" s="59" t="str">
        <f>IF(P57="","",T57*M57*LOOKUP(RIGHT($D$2,3),定数!$A$6:$A$13,定数!$B$6:$B$13))</f>
        <v/>
      </c>
      <c r="S57" s="59"/>
      <c r="T57" s="60" t="str">
        <f t="shared" si="4"/>
        <v/>
      </c>
      <c r="U57" s="60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55" t="str">
        <f t="shared" si="0"/>
        <v/>
      </c>
      <c r="D58" s="55"/>
      <c r="E58" s="39"/>
      <c r="F58" s="8"/>
      <c r="G58" s="39"/>
      <c r="H58" s="56"/>
      <c r="I58" s="56"/>
      <c r="J58" s="39"/>
      <c r="K58" s="57" t="str">
        <f t="shared" si="3"/>
        <v/>
      </c>
      <c r="L58" s="58"/>
      <c r="M58" s="6" t="str">
        <f>IF(J58="","",(K58/J58)/LOOKUP(RIGHT($D$2,3),定数!$A$6:$A$13,定数!$B$6:$B$13))</f>
        <v/>
      </c>
      <c r="N58" s="39"/>
      <c r="O58" s="8"/>
      <c r="P58" s="56"/>
      <c r="Q58" s="56"/>
      <c r="R58" s="59" t="str">
        <f>IF(P58="","",T58*M58*LOOKUP(RIGHT($D$2,3),定数!$A$6:$A$13,定数!$B$6:$B$13))</f>
        <v/>
      </c>
      <c r="S58" s="59"/>
      <c r="T58" s="60" t="str">
        <f t="shared" si="4"/>
        <v/>
      </c>
      <c r="U58" s="60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55" t="str">
        <f t="shared" si="0"/>
        <v/>
      </c>
      <c r="D59" s="55"/>
      <c r="E59" s="39"/>
      <c r="F59" s="8"/>
      <c r="G59" s="39"/>
      <c r="H59" s="56"/>
      <c r="I59" s="56"/>
      <c r="J59" s="39"/>
      <c r="K59" s="57" t="str">
        <f t="shared" si="3"/>
        <v/>
      </c>
      <c r="L59" s="58"/>
      <c r="M59" s="6" t="str">
        <f>IF(J59="","",(K59/J59)/LOOKUP(RIGHT($D$2,3),定数!$A$6:$A$13,定数!$B$6:$B$13))</f>
        <v/>
      </c>
      <c r="N59" s="39"/>
      <c r="O59" s="8"/>
      <c r="P59" s="56"/>
      <c r="Q59" s="56"/>
      <c r="R59" s="59" t="str">
        <f>IF(P59="","",T59*M59*LOOKUP(RIGHT($D$2,3),定数!$A$6:$A$13,定数!$B$6:$B$13))</f>
        <v/>
      </c>
      <c r="S59" s="59"/>
      <c r="T59" s="60" t="str">
        <f t="shared" si="4"/>
        <v/>
      </c>
      <c r="U59" s="60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55" t="str">
        <f t="shared" si="0"/>
        <v/>
      </c>
      <c r="D60" s="55"/>
      <c r="E60" s="39"/>
      <c r="F60" s="8"/>
      <c r="G60" s="39"/>
      <c r="H60" s="56"/>
      <c r="I60" s="56"/>
      <c r="J60" s="39"/>
      <c r="K60" s="57" t="str">
        <f t="shared" si="3"/>
        <v/>
      </c>
      <c r="L60" s="58"/>
      <c r="M60" s="6" t="str">
        <f>IF(J60="","",(K60/J60)/LOOKUP(RIGHT($D$2,3),定数!$A$6:$A$13,定数!$B$6:$B$13))</f>
        <v/>
      </c>
      <c r="N60" s="39"/>
      <c r="O60" s="8"/>
      <c r="P60" s="56"/>
      <c r="Q60" s="56"/>
      <c r="R60" s="59" t="str">
        <f>IF(P60="","",T60*M60*LOOKUP(RIGHT($D$2,3),定数!$A$6:$A$13,定数!$B$6:$B$13))</f>
        <v/>
      </c>
      <c r="S60" s="59"/>
      <c r="T60" s="60" t="str">
        <f t="shared" si="4"/>
        <v/>
      </c>
      <c r="U60" s="60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55" t="str">
        <f t="shared" si="0"/>
        <v/>
      </c>
      <c r="D61" s="55"/>
      <c r="E61" s="39"/>
      <c r="F61" s="8"/>
      <c r="G61" s="39"/>
      <c r="H61" s="56"/>
      <c r="I61" s="56"/>
      <c r="J61" s="39"/>
      <c r="K61" s="57" t="str">
        <f t="shared" si="3"/>
        <v/>
      </c>
      <c r="L61" s="58"/>
      <c r="M61" s="6" t="str">
        <f>IF(J61="","",(K61/J61)/LOOKUP(RIGHT($D$2,3),定数!$A$6:$A$13,定数!$B$6:$B$13))</f>
        <v/>
      </c>
      <c r="N61" s="39"/>
      <c r="O61" s="8"/>
      <c r="P61" s="56"/>
      <c r="Q61" s="56"/>
      <c r="R61" s="59" t="str">
        <f>IF(P61="","",T61*M61*LOOKUP(RIGHT($D$2,3),定数!$A$6:$A$13,定数!$B$6:$B$13))</f>
        <v/>
      </c>
      <c r="S61" s="59"/>
      <c r="T61" s="60" t="str">
        <f t="shared" si="4"/>
        <v/>
      </c>
      <c r="U61" s="60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55" t="str">
        <f t="shared" si="0"/>
        <v/>
      </c>
      <c r="D62" s="55"/>
      <c r="E62" s="39"/>
      <c r="F62" s="8"/>
      <c r="G62" s="39"/>
      <c r="H62" s="56"/>
      <c r="I62" s="56"/>
      <c r="J62" s="39"/>
      <c r="K62" s="57" t="str">
        <f t="shared" si="3"/>
        <v/>
      </c>
      <c r="L62" s="58"/>
      <c r="M62" s="6" t="str">
        <f>IF(J62="","",(K62/J62)/LOOKUP(RIGHT($D$2,3),定数!$A$6:$A$13,定数!$B$6:$B$13))</f>
        <v/>
      </c>
      <c r="N62" s="39"/>
      <c r="O62" s="8"/>
      <c r="P62" s="56"/>
      <c r="Q62" s="56"/>
      <c r="R62" s="59" t="str">
        <f>IF(P62="","",T62*M62*LOOKUP(RIGHT($D$2,3),定数!$A$6:$A$13,定数!$B$6:$B$13))</f>
        <v/>
      </c>
      <c r="S62" s="59"/>
      <c r="T62" s="60" t="str">
        <f t="shared" si="4"/>
        <v/>
      </c>
      <c r="U62" s="60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55" t="str">
        <f t="shared" si="0"/>
        <v/>
      </c>
      <c r="D63" s="55"/>
      <c r="E63" s="39"/>
      <c r="F63" s="8"/>
      <c r="G63" s="39"/>
      <c r="H63" s="56"/>
      <c r="I63" s="56"/>
      <c r="J63" s="39"/>
      <c r="K63" s="57" t="str">
        <f t="shared" si="3"/>
        <v/>
      </c>
      <c r="L63" s="58"/>
      <c r="M63" s="6" t="str">
        <f>IF(J63="","",(K63/J63)/LOOKUP(RIGHT($D$2,3),定数!$A$6:$A$13,定数!$B$6:$B$13))</f>
        <v/>
      </c>
      <c r="N63" s="39"/>
      <c r="O63" s="8"/>
      <c r="P63" s="56"/>
      <c r="Q63" s="56"/>
      <c r="R63" s="59" t="str">
        <f>IF(P63="","",T63*M63*LOOKUP(RIGHT($D$2,3),定数!$A$6:$A$13,定数!$B$6:$B$13))</f>
        <v/>
      </c>
      <c r="S63" s="59"/>
      <c r="T63" s="60" t="str">
        <f t="shared" si="4"/>
        <v/>
      </c>
      <c r="U63" s="60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55" t="str">
        <f t="shared" si="0"/>
        <v/>
      </c>
      <c r="D64" s="55"/>
      <c r="E64" s="39"/>
      <c r="F64" s="8"/>
      <c r="G64" s="39"/>
      <c r="H64" s="56"/>
      <c r="I64" s="56"/>
      <c r="J64" s="39"/>
      <c r="K64" s="57" t="str">
        <f t="shared" si="3"/>
        <v/>
      </c>
      <c r="L64" s="58"/>
      <c r="M64" s="6" t="str">
        <f>IF(J64="","",(K64/J64)/LOOKUP(RIGHT($D$2,3),定数!$A$6:$A$13,定数!$B$6:$B$13))</f>
        <v/>
      </c>
      <c r="N64" s="39"/>
      <c r="O64" s="8"/>
      <c r="P64" s="56"/>
      <c r="Q64" s="56"/>
      <c r="R64" s="59" t="str">
        <f>IF(P64="","",T64*M64*LOOKUP(RIGHT($D$2,3),定数!$A$6:$A$13,定数!$B$6:$B$13))</f>
        <v/>
      </c>
      <c r="S64" s="59"/>
      <c r="T64" s="60" t="str">
        <f t="shared" si="4"/>
        <v/>
      </c>
      <c r="U64" s="60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55" t="str">
        <f t="shared" si="0"/>
        <v/>
      </c>
      <c r="D65" s="55"/>
      <c r="E65" s="39"/>
      <c r="F65" s="8"/>
      <c r="G65" s="39"/>
      <c r="H65" s="56"/>
      <c r="I65" s="56"/>
      <c r="J65" s="39"/>
      <c r="K65" s="57" t="str">
        <f t="shared" si="3"/>
        <v/>
      </c>
      <c r="L65" s="58"/>
      <c r="M65" s="6" t="str">
        <f>IF(J65="","",(K65/J65)/LOOKUP(RIGHT($D$2,3),定数!$A$6:$A$13,定数!$B$6:$B$13))</f>
        <v/>
      </c>
      <c r="N65" s="39"/>
      <c r="O65" s="8"/>
      <c r="P65" s="56"/>
      <c r="Q65" s="56"/>
      <c r="R65" s="59" t="str">
        <f>IF(P65="","",T65*M65*LOOKUP(RIGHT($D$2,3),定数!$A$6:$A$13,定数!$B$6:$B$13))</f>
        <v/>
      </c>
      <c r="S65" s="59"/>
      <c r="T65" s="60" t="str">
        <f t="shared" si="4"/>
        <v/>
      </c>
      <c r="U65" s="60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55" t="str">
        <f t="shared" si="0"/>
        <v/>
      </c>
      <c r="D66" s="55"/>
      <c r="E66" s="39"/>
      <c r="F66" s="8"/>
      <c r="G66" s="39"/>
      <c r="H66" s="56"/>
      <c r="I66" s="56"/>
      <c r="J66" s="39"/>
      <c r="K66" s="57" t="str">
        <f t="shared" si="3"/>
        <v/>
      </c>
      <c r="L66" s="58"/>
      <c r="M66" s="6" t="str">
        <f>IF(J66="","",(K66/J66)/LOOKUP(RIGHT($D$2,3),定数!$A$6:$A$13,定数!$B$6:$B$13))</f>
        <v/>
      </c>
      <c r="N66" s="39"/>
      <c r="O66" s="8"/>
      <c r="P66" s="56"/>
      <c r="Q66" s="56"/>
      <c r="R66" s="59" t="str">
        <f>IF(P66="","",T66*M66*LOOKUP(RIGHT($D$2,3),定数!$A$6:$A$13,定数!$B$6:$B$13))</f>
        <v/>
      </c>
      <c r="S66" s="59"/>
      <c r="T66" s="60" t="str">
        <f t="shared" si="4"/>
        <v/>
      </c>
      <c r="U66" s="60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55" t="str">
        <f t="shared" si="0"/>
        <v/>
      </c>
      <c r="D67" s="55"/>
      <c r="E67" s="39"/>
      <c r="F67" s="8"/>
      <c r="G67" s="39"/>
      <c r="H67" s="56"/>
      <c r="I67" s="56"/>
      <c r="J67" s="39"/>
      <c r="K67" s="57" t="str">
        <f t="shared" si="3"/>
        <v/>
      </c>
      <c r="L67" s="58"/>
      <c r="M67" s="6" t="str">
        <f>IF(J67="","",(K67/J67)/LOOKUP(RIGHT($D$2,3),定数!$A$6:$A$13,定数!$B$6:$B$13))</f>
        <v/>
      </c>
      <c r="N67" s="39"/>
      <c r="O67" s="8"/>
      <c r="P67" s="56"/>
      <c r="Q67" s="56"/>
      <c r="R67" s="59" t="str">
        <f>IF(P67="","",T67*M67*LOOKUP(RIGHT($D$2,3),定数!$A$6:$A$13,定数!$B$6:$B$13))</f>
        <v/>
      </c>
      <c r="S67" s="59"/>
      <c r="T67" s="60" t="str">
        <f t="shared" si="4"/>
        <v/>
      </c>
      <c r="U67" s="60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55" t="str">
        <f t="shared" si="0"/>
        <v/>
      </c>
      <c r="D68" s="55"/>
      <c r="E68" s="39"/>
      <c r="F68" s="8"/>
      <c r="G68" s="39"/>
      <c r="H68" s="56"/>
      <c r="I68" s="56"/>
      <c r="J68" s="39"/>
      <c r="K68" s="57" t="str">
        <f t="shared" si="3"/>
        <v/>
      </c>
      <c r="L68" s="58"/>
      <c r="M68" s="6" t="str">
        <f>IF(J68="","",(K68/J68)/LOOKUP(RIGHT($D$2,3),定数!$A$6:$A$13,定数!$B$6:$B$13))</f>
        <v/>
      </c>
      <c r="N68" s="39"/>
      <c r="O68" s="8"/>
      <c r="P68" s="56"/>
      <c r="Q68" s="56"/>
      <c r="R68" s="59" t="str">
        <f>IF(P68="","",T68*M68*LOOKUP(RIGHT($D$2,3),定数!$A$6:$A$13,定数!$B$6:$B$13))</f>
        <v/>
      </c>
      <c r="S68" s="59"/>
      <c r="T68" s="60" t="str">
        <f t="shared" si="4"/>
        <v/>
      </c>
      <c r="U68" s="60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55" t="str">
        <f t="shared" si="0"/>
        <v/>
      </c>
      <c r="D69" s="55"/>
      <c r="E69" s="39"/>
      <c r="F69" s="8"/>
      <c r="G69" s="39"/>
      <c r="H69" s="56"/>
      <c r="I69" s="56"/>
      <c r="J69" s="39"/>
      <c r="K69" s="57" t="str">
        <f t="shared" si="3"/>
        <v/>
      </c>
      <c r="L69" s="58"/>
      <c r="M69" s="6" t="str">
        <f>IF(J69="","",(K69/J69)/LOOKUP(RIGHT($D$2,3),定数!$A$6:$A$13,定数!$B$6:$B$13))</f>
        <v/>
      </c>
      <c r="N69" s="39"/>
      <c r="O69" s="8"/>
      <c r="P69" s="56"/>
      <c r="Q69" s="56"/>
      <c r="R69" s="59" t="str">
        <f>IF(P69="","",T69*M69*LOOKUP(RIGHT($D$2,3),定数!$A$6:$A$13,定数!$B$6:$B$13))</f>
        <v/>
      </c>
      <c r="S69" s="59"/>
      <c r="T69" s="60" t="str">
        <f t="shared" si="4"/>
        <v/>
      </c>
      <c r="U69" s="60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55" t="str">
        <f t="shared" si="0"/>
        <v/>
      </c>
      <c r="D70" s="55"/>
      <c r="E70" s="39"/>
      <c r="F70" s="8"/>
      <c r="G70" s="39"/>
      <c r="H70" s="56"/>
      <c r="I70" s="56"/>
      <c r="J70" s="39"/>
      <c r="K70" s="57" t="str">
        <f t="shared" si="3"/>
        <v/>
      </c>
      <c r="L70" s="58"/>
      <c r="M70" s="6" t="str">
        <f>IF(J70="","",(K70/J70)/LOOKUP(RIGHT($D$2,3),定数!$A$6:$A$13,定数!$B$6:$B$13))</f>
        <v/>
      </c>
      <c r="N70" s="39"/>
      <c r="O70" s="8"/>
      <c r="P70" s="56"/>
      <c r="Q70" s="56"/>
      <c r="R70" s="59" t="str">
        <f>IF(P70="","",T70*M70*LOOKUP(RIGHT($D$2,3),定数!$A$6:$A$13,定数!$B$6:$B$13))</f>
        <v/>
      </c>
      <c r="S70" s="59"/>
      <c r="T70" s="60" t="str">
        <f t="shared" si="4"/>
        <v/>
      </c>
      <c r="U70" s="60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55" t="str">
        <f t="shared" si="0"/>
        <v/>
      </c>
      <c r="D71" s="55"/>
      <c r="E71" s="39"/>
      <c r="F71" s="8"/>
      <c r="G71" s="39"/>
      <c r="H71" s="56"/>
      <c r="I71" s="56"/>
      <c r="J71" s="39"/>
      <c r="K71" s="57" t="str">
        <f t="shared" si="3"/>
        <v/>
      </c>
      <c r="L71" s="58"/>
      <c r="M71" s="6" t="str">
        <f>IF(J71="","",(K71/J71)/LOOKUP(RIGHT($D$2,3),定数!$A$6:$A$13,定数!$B$6:$B$13))</f>
        <v/>
      </c>
      <c r="N71" s="39"/>
      <c r="O71" s="8"/>
      <c r="P71" s="56"/>
      <c r="Q71" s="56"/>
      <c r="R71" s="59" t="str">
        <f>IF(P71="","",T71*M71*LOOKUP(RIGHT($D$2,3),定数!$A$6:$A$13,定数!$B$6:$B$13))</f>
        <v/>
      </c>
      <c r="S71" s="59"/>
      <c r="T71" s="60" t="str">
        <f t="shared" si="4"/>
        <v/>
      </c>
      <c r="U71" s="60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55" t="str">
        <f t="shared" si="0"/>
        <v/>
      </c>
      <c r="D72" s="55"/>
      <c r="E72" s="39"/>
      <c r="F72" s="8"/>
      <c r="G72" s="39"/>
      <c r="H72" s="56"/>
      <c r="I72" s="56"/>
      <c r="J72" s="39"/>
      <c r="K72" s="57" t="str">
        <f t="shared" si="3"/>
        <v/>
      </c>
      <c r="L72" s="58"/>
      <c r="M72" s="6" t="str">
        <f>IF(J72="","",(K72/J72)/LOOKUP(RIGHT($D$2,3),定数!$A$6:$A$13,定数!$B$6:$B$13))</f>
        <v/>
      </c>
      <c r="N72" s="39"/>
      <c r="O72" s="8"/>
      <c r="P72" s="56"/>
      <c r="Q72" s="56"/>
      <c r="R72" s="59" t="str">
        <f>IF(P72="","",T72*M72*LOOKUP(RIGHT($D$2,3),定数!$A$6:$A$13,定数!$B$6:$B$13))</f>
        <v/>
      </c>
      <c r="S72" s="59"/>
      <c r="T72" s="60" t="str">
        <f t="shared" si="4"/>
        <v/>
      </c>
      <c r="U72" s="60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55" t="str">
        <f t="shared" si="0"/>
        <v/>
      </c>
      <c r="D73" s="55"/>
      <c r="E73" s="39"/>
      <c r="F73" s="8"/>
      <c r="G73" s="39"/>
      <c r="H73" s="56"/>
      <c r="I73" s="56"/>
      <c r="J73" s="39"/>
      <c r="K73" s="57" t="str">
        <f t="shared" si="3"/>
        <v/>
      </c>
      <c r="L73" s="58"/>
      <c r="M73" s="6" t="str">
        <f>IF(J73="","",(K73/J73)/LOOKUP(RIGHT($D$2,3),定数!$A$6:$A$13,定数!$B$6:$B$13))</f>
        <v/>
      </c>
      <c r="N73" s="39"/>
      <c r="O73" s="8"/>
      <c r="P73" s="56"/>
      <c r="Q73" s="56"/>
      <c r="R73" s="59" t="str">
        <f>IF(P73="","",T73*M73*LOOKUP(RIGHT($D$2,3),定数!$A$6:$A$13,定数!$B$6:$B$13))</f>
        <v/>
      </c>
      <c r="S73" s="59"/>
      <c r="T73" s="60" t="str">
        <f t="shared" si="4"/>
        <v/>
      </c>
      <c r="U73" s="60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55" t="str">
        <f t="shared" ref="C74:C108" si="8">IF(R73="","",C73+R73)</f>
        <v/>
      </c>
      <c r="D74" s="55"/>
      <c r="E74" s="39"/>
      <c r="F74" s="8"/>
      <c r="G74" s="39"/>
      <c r="H74" s="56"/>
      <c r="I74" s="56"/>
      <c r="J74" s="39"/>
      <c r="K74" s="57" t="str">
        <f t="shared" si="3"/>
        <v/>
      </c>
      <c r="L74" s="58"/>
      <c r="M74" s="6" t="str">
        <f>IF(J74="","",(K74/J74)/LOOKUP(RIGHT($D$2,3),定数!$A$6:$A$13,定数!$B$6:$B$13))</f>
        <v/>
      </c>
      <c r="N74" s="39"/>
      <c r="O74" s="8"/>
      <c r="P74" s="56"/>
      <c r="Q74" s="56"/>
      <c r="R74" s="59" t="str">
        <f>IF(P74="","",T74*M74*LOOKUP(RIGHT($D$2,3),定数!$A$6:$A$13,定数!$B$6:$B$13))</f>
        <v/>
      </c>
      <c r="S74" s="59"/>
      <c r="T74" s="60" t="str">
        <f t="shared" si="4"/>
        <v/>
      </c>
      <c r="U74" s="60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55" t="str">
        <f t="shared" si="8"/>
        <v/>
      </c>
      <c r="D75" s="55"/>
      <c r="E75" s="39"/>
      <c r="F75" s="8"/>
      <c r="G75" s="39"/>
      <c r="H75" s="56"/>
      <c r="I75" s="56"/>
      <c r="J75" s="39"/>
      <c r="K75" s="57" t="str">
        <f t="shared" ref="K75:K108" si="9">IF(J75="","",C75*0.03)</f>
        <v/>
      </c>
      <c r="L75" s="58"/>
      <c r="M75" s="6" t="str">
        <f>IF(J75="","",(K75/J75)/LOOKUP(RIGHT($D$2,3),定数!$A$6:$A$13,定数!$B$6:$B$13))</f>
        <v/>
      </c>
      <c r="N75" s="39"/>
      <c r="O75" s="8"/>
      <c r="P75" s="56"/>
      <c r="Q75" s="56"/>
      <c r="R75" s="59" t="str">
        <f>IF(P75="","",T75*M75*LOOKUP(RIGHT($D$2,3),定数!$A$6:$A$13,定数!$B$6:$B$13))</f>
        <v/>
      </c>
      <c r="S75" s="59"/>
      <c r="T75" s="60" t="str">
        <f t="shared" si="4"/>
        <v/>
      </c>
      <c r="U75" s="60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55" t="str">
        <f t="shared" si="8"/>
        <v/>
      </c>
      <c r="D76" s="55"/>
      <c r="E76" s="39"/>
      <c r="F76" s="8"/>
      <c r="G76" s="39"/>
      <c r="H76" s="56"/>
      <c r="I76" s="56"/>
      <c r="J76" s="39"/>
      <c r="K76" s="57" t="str">
        <f t="shared" si="9"/>
        <v/>
      </c>
      <c r="L76" s="58"/>
      <c r="M76" s="6" t="str">
        <f>IF(J76="","",(K76/J76)/LOOKUP(RIGHT($D$2,3),定数!$A$6:$A$13,定数!$B$6:$B$13))</f>
        <v/>
      </c>
      <c r="N76" s="39"/>
      <c r="O76" s="8"/>
      <c r="P76" s="56"/>
      <c r="Q76" s="56"/>
      <c r="R76" s="59" t="str">
        <f>IF(P76="","",T76*M76*LOOKUP(RIGHT($D$2,3),定数!$A$6:$A$13,定数!$B$6:$B$13))</f>
        <v/>
      </c>
      <c r="S76" s="59"/>
      <c r="T76" s="60" t="str">
        <f t="shared" ref="T76:T108" si="11">IF(P76="","",IF(G76="買",(P76-H76),(H76-P76))*IF(RIGHT($D$2,3)="JPY",100,10000))</f>
        <v/>
      </c>
      <c r="U76" s="60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55" t="str">
        <f t="shared" si="8"/>
        <v/>
      </c>
      <c r="D77" s="55"/>
      <c r="E77" s="39"/>
      <c r="F77" s="8"/>
      <c r="G77" s="39"/>
      <c r="H77" s="56"/>
      <c r="I77" s="56"/>
      <c r="J77" s="39"/>
      <c r="K77" s="57" t="str">
        <f t="shared" si="9"/>
        <v/>
      </c>
      <c r="L77" s="58"/>
      <c r="M77" s="6" t="str">
        <f>IF(J77="","",(K77/J77)/LOOKUP(RIGHT($D$2,3),定数!$A$6:$A$13,定数!$B$6:$B$13))</f>
        <v/>
      </c>
      <c r="N77" s="39"/>
      <c r="O77" s="8"/>
      <c r="P77" s="56"/>
      <c r="Q77" s="56"/>
      <c r="R77" s="59" t="str">
        <f>IF(P77="","",T77*M77*LOOKUP(RIGHT($D$2,3),定数!$A$6:$A$13,定数!$B$6:$B$13))</f>
        <v/>
      </c>
      <c r="S77" s="59"/>
      <c r="T77" s="60" t="str">
        <f t="shared" si="11"/>
        <v/>
      </c>
      <c r="U77" s="60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55" t="str">
        <f t="shared" si="8"/>
        <v/>
      </c>
      <c r="D78" s="55"/>
      <c r="E78" s="39"/>
      <c r="F78" s="8"/>
      <c r="G78" s="39"/>
      <c r="H78" s="56"/>
      <c r="I78" s="56"/>
      <c r="J78" s="39"/>
      <c r="K78" s="57" t="str">
        <f t="shared" si="9"/>
        <v/>
      </c>
      <c r="L78" s="58"/>
      <c r="M78" s="6" t="str">
        <f>IF(J78="","",(K78/J78)/LOOKUP(RIGHT($D$2,3),定数!$A$6:$A$13,定数!$B$6:$B$13))</f>
        <v/>
      </c>
      <c r="N78" s="39"/>
      <c r="O78" s="8"/>
      <c r="P78" s="56"/>
      <c r="Q78" s="56"/>
      <c r="R78" s="59" t="str">
        <f>IF(P78="","",T78*M78*LOOKUP(RIGHT($D$2,3),定数!$A$6:$A$13,定数!$B$6:$B$13))</f>
        <v/>
      </c>
      <c r="S78" s="59"/>
      <c r="T78" s="60" t="str">
        <f t="shared" si="11"/>
        <v/>
      </c>
      <c r="U78" s="60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55" t="str">
        <f t="shared" si="8"/>
        <v/>
      </c>
      <c r="D79" s="55"/>
      <c r="E79" s="39"/>
      <c r="F79" s="8"/>
      <c r="G79" s="39"/>
      <c r="H79" s="56"/>
      <c r="I79" s="56"/>
      <c r="J79" s="39"/>
      <c r="K79" s="57" t="str">
        <f t="shared" si="9"/>
        <v/>
      </c>
      <c r="L79" s="58"/>
      <c r="M79" s="6" t="str">
        <f>IF(J79="","",(K79/J79)/LOOKUP(RIGHT($D$2,3),定数!$A$6:$A$13,定数!$B$6:$B$13))</f>
        <v/>
      </c>
      <c r="N79" s="39"/>
      <c r="O79" s="8"/>
      <c r="P79" s="56"/>
      <c r="Q79" s="56"/>
      <c r="R79" s="59" t="str">
        <f>IF(P79="","",T79*M79*LOOKUP(RIGHT($D$2,3),定数!$A$6:$A$13,定数!$B$6:$B$13))</f>
        <v/>
      </c>
      <c r="S79" s="59"/>
      <c r="T79" s="60" t="str">
        <f t="shared" si="11"/>
        <v/>
      </c>
      <c r="U79" s="60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55" t="str">
        <f t="shared" si="8"/>
        <v/>
      </c>
      <c r="D80" s="55"/>
      <c r="E80" s="39"/>
      <c r="F80" s="8"/>
      <c r="G80" s="39"/>
      <c r="H80" s="56"/>
      <c r="I80" s="56"/>
      <c r="J80" s="39"/>
      <c r="K80" s="57" t="str">
        <f t="shared" si="9"/>
        <v/>
      </c>
      <c r="L80" s="58"/>
      <c r="M80" s="6" t="str">
        <f>IF(J80="","",(K80/J80)/LOOKUP(RIGHT($D$2,3),定数!$A$6:$A$13,定数!$B$6:$B$13))</f>
        <v/>
      </c>
      <c r="N80" s="39"/>
      <c r="O80" s="8"/>
      <c r="P80" s="56"/>
      <c r="Q80" s="56"/>
      <c r="R80" s="59" t="str">
        <f>IF(P80="","",T80*M80*LOOKUP(RIGHT($D$2,3),定数!$A$6:$A$13,定数!$B$6:$B$13))</f>
        <v/>
      </c>
      <c r="S80" s="59"/>
      <c r="T80" s="60" t="str">
        <f t="shared" si="11"/>
        <v/>
      </c>
      <c r="U80" s="60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55" t="str">
        <f t="shared" si="8"/>
        <v/>
      </c>
      <c r="D81" s="55"/>
      <c r="E81" s="39"/>
      <c r="F81" s="8"/>
      <c r="G81" s="39"/>
      <c r="H81" s="56"/>
      <c r="I81" s="56"/>
      <c r="J81" s="39"/>
      <c r="K81" s="57" t="str">
        <f t="shared" si="9"/>
        <v/>
      </c>
      <c r="L81" s="58"/>
      <c r="M81" s="6" t="str">
        <f>IF(J81="","",(K81/J81)/LOOKUP(RIGHT($D$2,3),定数!$A$6:$A$13,定数!$B$6:$B$13))</f>
        <v/>
      </c>
      <c r="N81" s="39"/>
      <c r="O81" s="8"/>
      <c r="P81" s="56"/>
      <c r="Q81" s="56"/>
      <c r="R81" s="59" t="str">
        <f>IF(P81="","",T81*M81*LOOKUP(RIGHT($D$2,3),定数!$A$6:$A$13,定数!$B$6:$B$13))</f>
        <v/>
      </c>
      <c r="S81" s="59"/>
      <c r="T81" s="60" t="str">
        <f t="shared" si="11"/>
        <v/>
      </c>
      <c r="U81" s="60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55" t="str">
        <f t="shared" si="8"/>
        <v/>
      </c>
      <c r="D82" s="55"/>
      <c r="E82" s="39"/>
      <c r="F82" s="8"/>
      <c r="G82" s="39"/>
      <c r="H82" s="56"/>
      <c r="I82" s="56"/>
      <c r="J82" s="39"/>
      <c r="K82" s="57" t="str">
        <f t="shared" si="9"/>
        <v/>
      </c>
      <c r="L82" s="58"/>
      <c r="M82" s="6" t="str">
        <f>IF(J82="","",(K82/J82)/LOOKUP(RIGHT($D$2,3),定数!$A$6:$A$13,定数!$B$6:$B$13))</f>
        <v/>
      </c>
      <c r="N82" s="39"/>
      <c r="O82" s="8"/>
      <c r="P82" s="56"/>
      <c r="Q82" s="56"/>
      <c r="R82" s="59" t="str">
        <f>IF(P82="","",T82*M82*LOOKUP(RIGHT($D$2,3),定数!$A$6:$A$13,定数!$B$6:$B$13))</f>
        <v/>
      </c>
      <c r="S82" s="59"/>
      <c r="T82" s="60" t="str">
        <f t="shared" si="11"/>
        <v/>
      </c>
      <c r="U82" s="60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55" t="str">
        <f t="shared" si="8"/>
        <v/>
      </c>
      <c r="D83" s="55"/>
      <c r="E83" s="39"/>
      <c r="F83" s="8"/>
      <c r="G83" s="39"/>
      <c r="H83" s="56"/>
      <c r="I83" s="56"/>
      <c r="J83" s="39"/>
      <c r="K83" s="57" t="str">
        <f t="shared" si="9"/>
        <v/>
      </c>
      <c r="L83" s="58"/>
      <c r="M83" s="6" t="str">
        <f>IF(J83="","",(K83/J83)/LOOKUP(RIGHT($D$2,3),定数!$A$6:$A$13,定数!$B$6:$B$13))</f>
        <v/>
      </c>
      <c r="N83" s="39"/>
      <c r="O83" s="8"/>
      <c r="P83" s="56"/>
      <c r="Q83" s="56"/>
      <c r="R83" s="59" t="str">
        <f>IF(P83="","",T83*M83*LOOKUP(RIGHT($D$2,3),定数!$A$6:$A$13,定数!$B$6:$B$13))</f>
        <v/>
      </c>
      <c r="S83" s="59"/>
      <c r="T83" s="60" t="str">
        <f t="shared" si="11"/>
        <v/>
      </c>
      <c r="U83" s="60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55" t="str">
        <f t="shared" si="8"/>
        <v/>
      </c>
      <c r="D84" s="55"/>
      <c r="E84" s="39"/>
      <c r="F84" s="8"/>
      <c r="G84" s="39"/>
      <c r="H84" s="56"/>
      <c r="I84" s="56"/>
      <c r="J84" s="39"/>
      <c r="K84" s="57" t="str">
        <f t="shared" si="9"/>
        <v/>
      </c>
      <c r="L84" s="58"/>
      <c r="M84" s="6" t="str">
        <f>IF(J84="","",(K84/J84)/LOOKUP(RIGHT($D$2,3),定数!$A$6:$A$13,定数!$B$6:$B$13))</f>
        <v/>
      </c>
      <c r="N84" s="39"/>
      <c r="O84" s="8"/>
      <c r="P84" s="56"/>
      <c r="Q84" s="56"/>
      <c r="R84" s="59" t="str">
        <f>IF(P84="","",T84*M84*LOOKUP(RIGHT($D$2,3),定数!$A$6:$A$13,定数!$B$6:$B$13))</f>
        <v/>
      </c>
      <c r="S84" s="59"/>
      <c r="T84" s="60" t="str">
        <f t="shared" si="11"/>
        <v/>
      </c>
      <c r="U84" s="60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55" t="str">
        <f t="shared" si="8"/>
        <v/>
      </c>
      <c r="D85" s="55"/>
      <c r="E85" s="39"/>
      <c r="F85" s="8"/>
      <c r="G85" s="39"/>
      <c r="H85" s="56"/>
      <c r="I85" s="56"/>
      <c r="J85" s="39"/>
      <c r="K85" s="57" t="str">
        <f t="shared" si="9"/>
        <v/>
      </c>
      <c r="L85" s="58"/>
      <c r="M85" s="6" t="str">
        <f>IF(J85="","",(K85/J85)/LOOKUP(RIGHT($D$2,3),定数!$A$6:$A$13,定数!$B$6:$B$13))</f>
        <v/>
      </c>
      <c r="N85" s="39"/>
      <c r="O85" s="8"/>
      <c r="P85" s="56"/>
      <c r="Q85" s="56"/>
      <c r="R85" s="59" t="str">
        <f>IF(P85="","",T85*M85*LOOKUP(RIGHT($D$2,3),定数!$A$6:$A$13,定数!$B$6:$B$13))</f>
        <v/>
      </c>
      <c r="S85" s="59"/>
      <c r="T85" s="60" t="str">
        <f t="shared" si="11"/>
        <v/>
      </c>
      <c r="U85" s="60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55" t="str">
        <f t="shared" si="8"/>
        <v/>
      </c>
      <c r="D86" s="55"/>
      <c r="E86" s="39"/>
      <c r="F86" s="8"/>
      <c r="G86" s="39"/>
      <c r="H86" s="56"/>
      <c r="I86" s="56"/>
      <c r="J86" s="39"/>
      <c r="K86" s="57" t="str">
        <f t="shared" si="9"/>
        <v/>
      </c>
      <c r="L86" s="58"/>
      <c r="M86" s="6" t="str">
        <f>IF(J86="","",(K86/J86)/LOOKUP(RIGHT($D$2,3),定数!$A$6:$A$13,定数!$B$6:$B$13))</f>
        <v/>
      </c>
      <c r="N86" s="39"/>
      <c r="O86" s="8"/>
      <c r="P86" s="56"/>
      <c r="Q86" s="56"/>
      <c r="R86" s="59" t="str">
        <f>IF(P86="","",T86*M86*LOOKUP(RIGHT($D$2,3),定数!$A$6:$A$13,定数!$B$6:$B$13))</f>
        <v/>
      </c>
      <c r="S86" s="59"/>
      <c r="T86" s="60" t="str">
        <f t="shared" si="11"/>
        <v/>
      </c>
      <c r="U86" s="60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55" t="str">
        <f t="shared" si="8"/>
        <v/>
      </c>
      <c r="D87" s="55"/>
      <c r="E87" s="39"/>
      <c r="F87" s="8"/>
      <c r="G87" s="39"/>
      <c r="H87" s="56"/>
      <c r="I87" s="56"/>
      <c r="J87" s="39"/>
      <c r="K87" s="57" t="str">
        <f t="shared" si="9"/>
        <v/>
      </c>
      <c r="L87" s="58"/>
      <c r="M87" s="6" t="str">
        <f>IF(J87="","",(K87/J87)/LOOKUP(RIGHT($D$2,3),定数!$A$6:$A$13,定数!$B$6:$B$13))</f>
        <v/>
      </c>
      <c r="N87" s="39"/>
      <c r="O87" s="8"/>
      <c r="P87" s="56"/>
      <c r="Q87" s="56"/>
      <c r="R87" s="59" t="str">
        <f>IF(P87="","",T87*M87*LOOKUP(RIGHT($D$2,3),定数!$A$6:$A$13,定数!$B$6:$B$13))</f>
        <v/>
      </c>
      <c r="S87" s="59"/>
      <c r="T87" s="60" t="str">
        <f t="shared" si="11"/>
        <v/>
      </c>
      <c r="U87" s="60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55" t="str">
        <f t="shared" si="8"/>
        <v/>
      </c>
      <c r="D88" s="55"/>
      <c r="E88" s="39"/>
      <c r="F88" s="8"/>
      <c r="G88" s="39"/>
      <c r="H88" s="56"/>
      <c r="I88" s="56"/>
      <c r="J88" s="39"/>
      <c r="K88" s="57" t="str">
        <f t="shared" si="9"/>
        <v/>
      </c>
      <c r="L88" s="58"/>
      <c r="M88" s="6" t="str">
        <f>IF(J88="","",(K88/J88)/LOOKUP(RIGHT($D$2,3),定数!$A$6:$A$13,定数!$B$6:$B$13))</f>
        <v/>
      </c>
      <c r="N88" s="39"/>
      <c r="O88" s="8"/>
      <c r="P88" s="56"/>
      <c r="Q88" s="56"/>
      <c r="R88" s="59" t="str">
        <f>IF(P88="","",T88*M88*LOOKUP(RIGHT($D$2,3),定数!$A$6:$A$13,定数!$B$6:$B$13))</f>
        <v/>
      </c>
      <c r="S88" s="59"/>
      <c r="T88" s="60" t="str">
        <f t="shared" si="11"/>
        <v/>
      </c>
      <c r="U88" s="60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55" t="str">
        <f t="shared" si="8"/>
        <v/>
      </c>
      <c r="D89" s="55"/>
      <c r="E89" s="39"/>
      <c r="F89" s="8"/>
      <c r="G89" s="39"/>
      <c r="H89" s="56"/>
      <c r="I89" s="56"/>
      <c r="J89" s="39"/>
      <c r="K89" s="57" t="str">
        <f t="shared" si="9"/>
        <v/>
      </c>
      <c r="L89" s="58"/>
      <c r="M89" s="6" t="str">
        <f>IF(J89="","",(K89/J89)/LOOKUP(RIGHT($D$2,3),定数!$A$6:$A$13,定数!$B$6:$B$13))</f>
        <v/>
      </c>
      <c r="N89" s="39"/>
      <c r="O89" s="8"/>
      <c r="P89" s="56"/>
      <c r="Q89" s="56"/>
      <c r="R89" s="59" t="str">
        <f>IF(P89="","",T89*M89*LOOKUP(RIGHT($D$2,3),定数!$A$6:$A$13,定数!$B$6:$B$13))</f>
        <v/>
      </c>
      <c r="S89" s="59"/>
      <c r="T89" s="60" t="str">
        <f t="shared" si="11"/>
        <v/>
      </c>
      <c r="U89" s="60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55" t="str">
        <f t="shared" si="8"/>
        <v/>
      </c>
      <c r="D90" s="55"/>
      <c r="E90" s="39"/>
      <c r="F90" s="8"/>
      <c r="G90" s="39"/>
      <c r="H90" s="56"/>
      <c r="I90" s="56"/>
      <c r="J90" s="39"/>
      <c r="K90" s="57" t="str">
        <f t="shared" si="9"/>
        <v/>
      </c>
      <c r="L90" s="58"/>
      <c r="M90" s="6" t="str">
        <f>IF(J90="","",(K90/J90)/LOOKUP(RIGHT($D$2,3),定数!$A$6:$A$13,定数!$B$6:$B$13))</f>
        <v/>
      </c>
      <c r="N90" s="39"/>
      <c r="O90" s="8"/>
      <c r="P90" s="56"/>
      <c r="Q90" s="56"/>
      <c r="R90" s="59" t="str">
        <f>IF(P90="","",T90*M90*LOOKUP(RIGHT($D$2,3),定数!$A$6:$A$13,定数!$B$6:$B$13))</f>
        <v/>
      </c>
      <c r="S90" s="59"/>
      <c r="T90" s="60" t="str">
        <f t="shared" si="11"/>
        <v/>
      </c>
      <c r="U90" s="60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55" t="str">
        <f t="shared" si="8"/>
        <v/>
      </c>
      <c r="D91" s="55"/>
      <c r="E91" s="39"/>
      <c r="F91" s="8"/>
      <c r="G91" s="39"/>
      <c r="H91" s="56"/>
      <c r="I91" s="56"/>
      <c r="J91" s="39"/>
      <c r="K91" s="57" t="str">
        <f t="shared" si="9"/>
        <v/>
      </c>
      <c r="L91" s="58"/>
      <c r="M91" s="6" t="str">
        <f>IF(J91="","",(K91/J91)/LOOKUP(RIGHT($D$2,3),定数!$A$6:$A$13,定数!$B$6:$B$13))</f>
        <v/>
      </c>
      <c r="N91" s="39"/>
      <c r="O91" s="8"/>
      <c r="P91" s="56"/>
      <c r="Q91" s="56"/>
      <c r="R91" s="59" t="str">
        <f>IF(P91="","",T91*M91*LOOKUP(RIGHT($D$2,3),定数!$A$6:$A$13,定数!$B$6:$B$13))</f>
        <v/>
      </c>
      <c r="S91" s="59"/>
      <c r="T91" s="60" t="str">
        <f t="shared" si="11"/>
        <v/>
      </c>
      <c r="U91" s="60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55" t="str">
        <f t="shared" si="8"/>
        <v/>
      </c>
      <c r="D92" s="55"/>
      <c r="E92" s="39"/>
      <c r="F92" s="8"/>
      <c r="G92" s="39"/>
      <c r="H92" s="56"/>
      <c r="I92" s="56"/>
      <c r="J92" s="39"/>
      <c r="K92" s="57" t="str">
        <f t="shared" si="9"/>
        <v/>
      </c>
      <c r="L92" s="58"/>
      <c r="M92" s="6" t="str">
        <f>IF(J92="","",(K92/J92)/LOOKUP(RIGHT($D$2,3),定数!$A$6:$A$13,定数!$B$6:$B$13))</f>
        <v/>
      </c>
      <c r="N92" s="39"/>
      <c r="O92" s="8"/>
      <c r="P92" s="56"/>
      <c r="Q92" s="56"/>
      <c r="R92" s="59" t="str">
        <f>IF(P92="","",T92*M92*LOOKUP(RIGHT($D$2,3),定数!$A$6:$A$13,定数!$B$6:$B$13))</f>
        <v/>
      </c>
      <c r="S92" s="59"/>
      <c r="T92" s="60" t="str">
        <f t="shared" si="11"/>
        <v/>
      </c>
      <c r="U92" s="60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55" t="str">
        <f t="shared" si="8"/>
        <v/>
      </c>
      <c r="D93" s="55"/>
      <c r="E93" s="39"/>
      <c r="F93" s="8"/>
      <c r="G93" s="39"/>
      <c r="H93" s="56"/>
      <c r="I93" s="56"/>
      <c r="J93" s="39"/>
      <c r="K93" s="57" t="str">
        <f t="shared" si="9"/>
        <v/>
      </c>
      <c r="L93" s="58"/>
      <c r="M93" s="6" t="str">
        <f>IF(J93="","",(K93/J93)/LOOKUP(RIGHT($D$2,3),定数!$A$6:$A$13,定数!$B$6:$B$13))</f>
        <v/>
      </c>
      <c r="N93" s="39"/>
      <c r="O93" s="8"/>
      <c r="P93" s="56"/>
      <c r="Q93" s="56"/>
      <c r="R93" s="59" t="str">
        <f>IF(P93="","",T93*M93*LOOKUP(RIGHT($D$2,3),定数!$A$6:$A$13,定数!$B$6:$B$13))</f>
        <v/>
      </c>
      <c r="S93" s="59"/>
      <c r="T93" s="60" t="str">
        <f t="shared" si="11"/>
        <v/>
      </c>
      <c r="U93" s="60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55" t="str">
        <f t="shared" si="8"/>
        <v/>
      </c>
      <c r="D94" s="55"/>
      <c r="E94" s="39"/>
      <c r="F94" s="8"/>
      <c r="G94" s="39"/>
      <c r="H94" s="56"/>
      <c r="I94" s="56"/>
      <c r="J94" s="39"/>
      <c r="K94" s="57" t="str">
        <f t="shared" si="9"/>
        <v/>
      </c>
      <c r="L94" s="58"/>
      <c r="M94" s="6" t="str">
        <f>IF(J94="","",(K94/J94)/LOOKUP(RIGHT($D$2,3),定数!$A$6:$A$13,定数!$B$6:$B$13))</f>
        <v/>
      </c>
      <c r="N94" s="39"/>
      <c r="O94" s="8"/>
      <c r="P94" s="56"/>
      <c r="Q94" s="56"/>
      <c r="R94" s="59" t="str">
        <f>IF(P94="","",T94*M94*LOOKUP(RIGHT($D$2,3),定数!$A$6:$A$13,定数!$B$6:$B$13))</f>
        <v/>
      </c>
      <c r="S94" s="59"/>
      <c r="T94" s="60" t="str">
        <f t="shared" si="11"/>
        <v/>
      </c>
      <c r="U94" s="60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55" t="str">
        <f t="shared" si="8"/>
        <v/>
      </c>
      <c r="D95" s="55"/>
      <c r="E95" s="39"/>
      <c r="F95" s="8"/>
      <c r="G95" s="39"/>
      <c r="H95" s="56"/>
      <c r="I95" s="56"/>
      <c r="J95" s="39"/>
      <c r="K95" s="57" t="str">
        <f t="shared" si="9"/>
        <v/>
      </c>
      <c r="L95" s="58"/>
      <c r="M95" s="6" t="str">
        <f>IF(J95="","",(K95/J95)/LOOKUP(RIGHT($D$2,3),定数!$A$6:$A$13,定数!$B$6:$B$13))</f>
        <v/>
      </c>
      <c r="N95" s="39"/>
      <c r="O95" s="8"/>
      <c r="P95" s="56"/>
      <c r="Q95" s="56"/>
      <c r="R95" s="59" t="str">
        <f>IF(P95="","",T95*M95*LOOKUP(RIGHT($D$2,3),定数!$A$6:$A$13,定数!$B$6:$B$13))</f>
        <v/>
      </c>
      <c r="S95" s="59"/>
      <c r="T95" s="60" t="str">
        <f t="shared" si="11"/>
        <v/>
      </c>
      <c r="U95" s="60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55" t="str">
        <f t="shared" si="8"/>
        <v/>
      </c>
      <c r="D96" s="55"/>
      <c r="E96" s="39"/>
      <c r="F96" s="8"/>
      <c r="G96" s="39"/>
      <c r="H96" s="56"/>
      <c r="I96" s="56"/>
      <c r="J96" s="39"/>
      <c r="K96" s="57" t="str">
        <f t="shared" si="9"/>
        <v/>
      </c>
      <c r="L96" s="58"/>
      <c r="M96" s="6" t="str">
        <f>IF(J96="","",(K96/J96)/LOOKUP(RIGHT($D$2,3),定数!$A$6:$A$13,定数!$B$6:$B$13))</f>
        <v/>
      </c>
      <c r="N96" s="39"/>
      <c r="O96" s="8"/>
      <c r="P96" s="56"/>
      <c r="Q96" s="56"/>
      <c r="R96" s="59" t="str">
        <f>IF(P96="","",T96*M96*LOOKUP(RIGHT($D$2,3),定数!$A$6:$A$13,定数!$B$6:$B$13))</f>
        <v/>
      </c>
      <c r="S96" s="59"/>
      <c r="T96" s="60" t="str">
        <f t="shared" si="11"/>
        <v/>
      </c>
      <c r="U96" s="60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55" t="str">
        <f t="shared" si="8"/>
        <v/>
      </c>
      <c r="D97" s="55"/>
      <c r="E97" s="39"/>
      <c r="F97" s="8"/>
      <c r="G97" s="39"/>
      <c r="H97" s="56"/>
      <c r="I97" s="56"/>
      <c r="J97" s="39"/>
      <c r="K97" s="57" t="str">
        <f t="shared" si="9"/>
        <v/>
      </c>
      <c r="L97" s="58"/>
      <c r="M97" s="6" t="str">
        <f>IF(J97="","",(K97/J97)/LOOKUP(RIGHT($D$2,3),定数!$A$6:$A$13,定数!$B$6:$B$13))</f>
        <v/>
      </c>
      <c r="N97" s="39"/>
      <c r="O97" s="8"/>
      <c r="P97" s="56"/>
      <c r="Q97" s="56"/>
      <c r="R97" s="59" t="str">
        <f>IF(P97="","",T97*M97*LOOKUP(RIGHT($D$2,3),定数!$A$6:$A$13,定数!$B$6:$B$13))</f>
        <v/>
      </c>
      <c r="S97" s="59"/>
      <c r="T97" s="60" t="str">
        <f t="shared" si="11"/>
        <v/>
      </c>
      <c r="U97" s="60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55" t="str">
        <f t="shared" si="8"/>
        <v/>
      </c>
      <c r="D98" s="55"/>
      <c r="E98" s="39"/>
      <c r="F98" s="8"/>
      <c r="G98" s="39"/>
      <c r="H98" s="56"/>
      <c r="I98" s="56"/>
      <c r="J98" s="39"/>
      <c r="K98" s="57" t="str">
        <f t="shared" si="9"/>
        <v/>
      </c>
      <c r="L98" s="58"/>
      <c r="M98" s="6" t="str">
        <f>IF(J98="","",(K98/J98)/LOOKUP(RIGHT($D$2,3),定数!$A$6:$A$13,定数!$B$6:$B$13))</f>
        <v/>
      </c>
      <c r="N98" s="39"/>
      <c r="O98" s="8"/>
      <c r="P98" s="56"/>
      <c r="Q98" s="56"/>
      <c r="R98" s="59" t="str">
        <f>IF(P98="","",T98*M98*LOOKUP(RIGHT($D$2,3),定数!$A$6:$A$13,定数!$B$6:$B$13))</f>
        <v/>
      </c>
      <c r="S98" s="59"/>
      <c r="T98" s="60" t="str">
        <f t="shared" si="11"/>
        <v/>
      </c>
      <c r="U98" s="60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55" t="str">
        <f t="shared" si="8"/>
        <v/>
      </c>
      <c r="D99" s="55"/>
      <c r="E99" s="39"/>
      <c r="F99" s="8"/>
      <c r="G99" s="39"/>
      <c r="H99" s="56"/>
      <c r="I99" s="56"/>
      <c r="J99" s="39"/>
      <c r="K99" s="57" t="str">
        <f t="shared" si="9"/>
        <v/>
      </c>
      <c r="L99" s="58"/>
      <c r="M99" s="6" t="str">
        <f>IF(J99="","",(K99/J99)/LOOKUP(RIGHT($D$2,3),定数!$A$6:$A$13,定数!$B$6:$B$13))</f>
        <v/>
      </c>
      <c r="N99" s="39"/>
      <c r="O99" s="8"/>
      <c r="P99" s="56"/>
      <c r="Q99" s="56"/>
      <c r="R99" s="59" t="str">
        <f>IF(P99="","",T99*M99*LOOKUP(RIGHT($D$2,3),定数!$A$6:$A$13,定数!$B$6:$B$13))</f>
        <v/>
      </c>
      <c r="S99" s="59"/>
      <c r="T99" s="60" t="str">
        <f t="shared" si="11"/>
        <v/>
      </c>
      <c r="U99" s="60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55" t="str">
        <f t="shared" si="8"/>
        <v/>
      </c>
      <c r="D100" s="55"/>
      <c r="E100" s="39"/>
      <c r="F100" s="8"/>
      <c r="G100" s="39"/>
      <c r="H100" s="56"/>
      <c r="I100" s="56"/>
      <c r="J100" s="39"/>
      <c r="K100" s="57" t="str">
        <f t="shared" si="9"/>
        <v/>
      </c>
      <c r="L100" s="58"/>
      <c r="M100" s="6" t="str">
        <f>IF(J100="","",(K100/J100)/LOOKUP(RIGHT($D$2,3),定数!$A$6:$A$13,定数!$B$6:$B$13))</f>
        <v/>
      </c>
      <c r="N100" s="39"/>
      <c r="O100" s="8"/>
      <c r="P100" s="56"/>
      <c r="Q100" s="56"/>
      <c r="R100" s="59" t="str">
        <f>IF(P100="","",T100*M100*LOOKUP(RIGHT($D$2,3),定数!$A$6:$A$13,定数!$B$6:$B$13))</f>
        <v/>
      </c>
      <c r="S100" s="59"/>
      <c r="T100" s="60" t="str">
        <f t="shared" si="11"/>
        <v/>
      </c>
      <c r="U100" s="60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55" t="str">
        <f t="shared" si="8"/>
        <v/>
      </c>
      <c r="D101" s="55"/>
      <c r="E101" s="39"/>
      <c r="F101" s="8"/>
      <c r="G101" s="39"/>
      <c r="H101" s="56"/>
      <c r="I101" s="56"/>
      <c r="J101" s="39"/>
      <c r="K101" s="57" t="str">
        <f t="shared" si="9"/>
        <v/>
      </c>
      <c r="L101" s="58"/>
      <c r="M101" s="6" t="str">
        <f>IF(J101="","",(K101/J101)/LOOKUP(RIGHT($D$2,3),定数!$A$6:$A$13,定数!$B$6:$B$13))</f>
        <v/>
      </c>
      <c r="N101" s="39"/>
      <c r="O101" s="8"/>
      <c r="P101" s="56"/>
      <c r="Q101" s="56"/>
      <c r="R101" s="59" t="str">
        <f>IF(P101="","",T101*M101*LOOKUP(RIGHT($D$2,3),定数!$A$6:$A$13,定数!$B$6:$B$13))</f>
        <v/>
      </c>
      <c r="S101" s="59"/>
      <c r="T101" s="60" t="str">
        <f t="shared" si="11"/>
        <v/>
      </c>
      <c r="U101" s="60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55" t="str">
        <f t="shared" si="8"/>
        <v/>
      </c>
      <c r="D102" s="55"/>
      <c r="E102" s="39"/>
      <c r="F102" s="8"/>
      <c r="G102" s="39"/>
      <c r="H102" s="56"/>
      <c r="I102" s="56"/>
      <c r="J102" s="39"/>
      <c r="K102" s="57" t="str">
        <f t="shared" si="9"/>
        <v/>
      </c>
      <c r="L102" s="58"/>
      <c r="M102" s="6" t="str">
        <f>IF(J102="","",(K102/J102)/LOOKUP(RIGHT($D$2,3),定数!$A$6:$A$13,定数!$B$6:$B$13))</f>
        <v/>
      </c>
      <c r="N102" s="39"/>
      <c r="O102" s="8"/>
      <c r="P102" s="56"/>
      <c r="Q102" s="56"/>
      <c r="R102" s="59" t="str">
        <f>IF(P102="","",T102*M102*LOOKUP(RIGHT($D$2,3),定数!$A$6:$A$13,定数!$B$6:$B$13))</f>
        <v/>
      </c>
      <c r="S102" s="59"/>
      <c r="T102" s="60" t="str">
        <f t="shared" si="11"/>
        <v/>
      </c>
      <c r="U102" s="60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55" t="str">
        <f t="shared" si="8"/>
        <v/>
      </c>
      <c r="D103" s="55"/>
      <c r="E103" s="39"/>
      <c r="F103" s="8"/>
      <c r="G103" s="39"/>
      <c r="H103" s="56"/>
      <c r="I103" s="56"/>
      <c r="J103" s="39"/>
      <c r="K103" s="57" t="str">
        <f t="shared" si="9"/>
        <v/>
      </c>
      <c r="L103" s="58"/>
      <c r="M103" s="6" t="str">
        <f>IF(J103="","",(K103/J103)/LOOKUP(RIGHT($D$2,3),定数!$A$6:$A$13,定数!$B$6:$B$13))</f>
        <v/>
      </c>
      <c r="N103" s="39"/>
      <c r="O103" s="8"/>
      <c r="P103" s="56"/>
      <c r="Q103" s="56"/>
      <c r="R103" s="59" t="str">
        <f>IF(P103="","",T103*M103*LOOKUP(RIGHT($D$2,3),定数!$A$6:$A$13,定数!$B$6:$B$13))</f>
        <v/>
      </c>
      <c r="S103" s="59"/>
      <c r="T103" s="60" t="str">
        <f t="shared" si="11"/>
        <v/>
      </c>
      <c r="U103" s="60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55" t="str">
        <f t="shared" si="8"/>
        <v/>
      </c>
      <c r="D104" s="55"/>
      <c r="E104" s="39"/>
      <c r="F104" s="8"/>
      <c r="G104" s="39"/>
      <c r="H104" s="56"/>
      <c r="I104" s="56"/>
      <c r="J104" s="39"/>
      <c r="K104" s="57" t="str">
        <f t="shared" si="9"/>
        <v/>
      </c>
      <c r="L104" s="58"/>
      <c r="M104" s="6" t="str">
        <f>IF(J104="","",(K104/J104)/LOOKUP(RIGHT($D$2,3),定数!$A$6:$A$13,定数!$B$6:$B$13))</f>
        <v/>
      </c>
      <c r="N104" s="39"/>
      <c r="O104" s="8"/>
      <c r="P104" s="56"/>
      <c r="Q104" s="56"/>
      <c r="R104" s="59" t="str">
        <f>IF(P104="","",T104*M104*LOOKUP(RIGHT($D$2,3),定数!$A$6:$A$13,定数!$B$6:$B$13))</f>
        <v/>
      </c>
      <c r="S104" s="59"/>
      <c r="T104" s="60" t="str">
        <f t="shared" si="11"/>
        <v/>
      </c>
      <c r="U104" s="60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55" t="str">
        <f t="shared" si="8"/>
        <v/>
      </c>
      <c r="D105" s="55"/>
      <c r="E105" s="39"/>
      <c r="F105" s="8"/>
      <c r="G105" s="39"/>
      <c r="H105" s="56"/>
      <c r="I105" s="56"/>
      <c r="J105" s="39"/>
      <c r="K105" s="57" t="str">
        <f t="shared" si="9"/>
        <v/>
      </c>
      <c r="L105" s="58"/>
      <c r="M105" s="6" t="str">
        <f>IF(J105="","",(K105/J105)/LOOKUP(RIGHT($D$2,3),定数!$A$6:$A$13,定数!$B$6:$B$13))</f>
        <v/>
      </c>
      <c r="N105" s="39"/>
      <c r="O105" s="8"/>
      <c r="P105" s="56"/>
      <c r="Q105" s="56"/>
      <c r="R105" s="59" t="str">
        <f>IF(P105="","",T105*M105*LOOKUP(RIGHT($D$2,3),定数!$A$6:$A$13,定数!$B$6:$B$13))</f>
        <v/>
      </c>
      <c r="S105" s="59"/>
      <c r="T105" s="60" t="str">
        <f t="shared" si="11"/>
        <v/>
      </c>
      <c r="U105" s="60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55" t="str">
        <f t="shared" si="8"/>
        <v/>
      </c>
      <c r="D106" s="55"/>
      <c r="E106" s="39"/>
      <c r="F106" s="8"/>
      <c r="G106" s="39"/>
      <c r="H106" s="56"/>
      <c r="I106" s="56"/>
      <c r="J106" s="39"/>
      <c r="K106" s="57" t="str">
        <f t="shared" si="9"/>
        <v/>
      </c>
      <c r="L106" s="58"/>
      <c r="M106" s="6" t="str">
        <f>IF(J106="","",(K106/J106)/LOOKUP(RIGHT($D$2,3),定数!$A$6:$A$13,定数!$B$6:$B$13))</f>
        <v/>
      </c>
      <c r="N106" s="39"/>
      <c r="O106" s="8"/>
      <c r="P106" s="56"/>
      <c r="Q106" s="56"/>
      <c r="R106" s="59" t="str">
        <f>IF(P106="","",T106*M106*LOOKUP(RIGHT($D$2,3),定数!$A$6:$A$13,定数!$B$6:$B$13))</f>
        <v/>
      </c>
      <c r="S106" s="59"/>
      <c r="T106" s="60" t="str">
        <f t="shared" si="11"/>
        <v/>
      </c>
      <c r="U106" s="60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55" t="str">
        <f t="shared" si="8"/>
        <v/>
      </c>
      <c r="D107" s="55"/>
      <c r="E107" s="39"/>
      <c r="F107" s="8"/>
      <c r="G107" s="39"/>
      <c r="H107" s="56"/>
      <c r="I107" s="56"/>
      <c r="J107" s="39"/>
      <c r="K107" s="57" t="str">
        <f t="shared" si="9"/>
        <v/>
      </c>
      <c r="L107" s="58"/>
      <c r="M107" s="6" t="str">
        <f>IF(J107="","",(K107/J107)/LOOKUP(RIGHT($D$2,3),定数!$A$6:$A$13,定数!$B$6:$B$13))</f>
        <v/>
      </c>
      <c r="N107" s="39"/>
      <c r="O107" s="8"/>
      <c r="P107" s="56"/>
      <c r="Q107" s="56"/>
      <c r="R107" s="59" t="str">
        <f>IF(P107="","",T107*M107*LOOKUP(RIGHT($D$2,3),定数!$A$6:$A$13,定数!$B$6:$B$13))</f>
        <v/>
      </c>
      <c r="S107" s="59"/>
      <c r="T107" s="60" t="str">
        <f t="shared" si="11"/>
        <v/>
      </c>
      <c r="U107" s="60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55" t="str">
        <f t="shared" si="8"/>
        <v/>
      </c>
      <c r="D108" s="55"/>
      <c r="E108" s="39"/>
      <c r="F108" s="8"/>
      <c r="G108" s="39"/>
      <c r="H108" s="56"/>
      <c r="I108" s="56"/>
      <c r="J108" s="39"/>
      <c r="K108" s="57" t="str">
        <f t="shared" si="9"/>
        <v/>
      </c>
      <c r="L108" s="58"/>
      <c r="M108" s="6" t="str">
        <f>IF(J108="","",(K108/J108)/LOOKUP(RIGHT($D$2,3),定数!$A$6:$A$13,定数!$B$6:$B$13))</f>
        <v/>
      </c>
      <c r="N108" s="39"/>
      <c r="O108" s="8"/>
      <c r="P108" s="56"/>
      <c r="Q108" s="56"/>
      <c r="R108" s="59" t="str">
        <f>IF(P108="","",T108*M108*LOOKUP(RIGHT($D$2,3),定数!$A$6:$A$13,定数!$B$6:$B$13))</f>
        <v/>
      </c>
      <c r="S108" s="59"/>
      <c r="T108" s="60" t="str">
        <f t="shared" si="11"/>
        <v/>
      </c>
      <c r="U108" s="60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10" sqref="K10:L10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82" t="s">
        <v>4</v>
      </c>
      <c r="C2" s="82"/>
      <c r="D2" s="91" t="s">
        <v>46</v>
      </c>
      <c r="E2" s="91"/>
      <c r="F2" s="82" t="s">
        <v>5</v>
      </c>
      <c r="G2" s="82"/>
      <c r="H2" s="83" t="s">
        <v>35</v>
      </c>
      <c r="I2" s="83"/>
      <c r="J2" s="82" t="s">
        <v>6</v>
      </c>
      <c r="K2" s="82"/>
      <c r="L2" s="90">
        <v>100000</v>
      </c>
      <c r="M2" s="91"/>
      <c r="N2" s="82" t="s">
        <v>7</v>
      </c>
      <c r="O2" s="82"/>
      <c r="P2" s="92">
        <f>SUM(L2,D4)</f>
        <v>110526.31578947369</v>
      </c>
      <c r="Q2" s="83"/>
      <c r="R2" s="1"/>
      <c r="S2" s="1"/>
      <c r="T2" s="1"/>
    </row>
    <row r="3" spans="2:25" ht="57" customHeight="1" x14ac:dyDescent="0.2">
      <c r="B3" s="82" t="s">
        <v>8</v>
      </c>
      <c r="C3" s="82"/>
      <c r="D3" s="93" t="s">
        <v>37</v>
      </c>
      <c r="E3" s="93"/>
      <c r="F3" s="93"/>
      <c r="G3" s="93"/>
      <c r="H3" s="93"/>
      <c r="I3" s="93"/>
      <c r="J3" s="82" t="s">
        <v>9</v>
      </c>
      <c r="K3" s="82"/>
      <c r="L3" s="93" t="s">
        <v>61</v>
      </c>
      <c r="M3" s="98"/>
      <c r="N3" s="98"/>
      <c r="O3" s="98"/>
      <c r="P3" s="98"/>
      <c r="Q3" s="98"/>
      <c r="R3" s="1"/>
      <c r="S3" s="1"/>
    </row>
    <row r="4" spans="2:25" x14ac:dyDescent="0.2">
      <c r="B4" s="82" t="s">
        <v>10</v>
      </c>
      <c r="C4" s="82"/>
      <c r="D4" s="88">
        <f>SUM($R$9:$S$993)</f>
        <v>10526.315789473692</v>
      </c>
      <c r="E4" s="88"/>
      <c r="F4" s="82" t="s">
        <v>11</v>
      </c>
      <c r="G4" s="82"/>
      <c r="H4" s="89">
        <f>SUM($T$9:$U$108)</f>
        <v>200.00000000000017</v>
      </c>
      <c r="I4" s="83"/>
      <c r="J4" s="96" t="s">
        <v>59</v>
      </c>
      <c r="K4" s="96"/>
      <c r="L4" s="92">
        <f>MAX($C$9:$D$990)-C9</f>
        <v>10526.315789473694</v>
      </c>
      <c r="M4" s="92"/>
      <c r="N4" s="96" t="s">
        <v>58</v>
      </c>
      <c r="O4" s="96"/>
      <c r="P4" s="97">
        <f>MAX(Y:Y)</f>
        <v>0</v>
      </c>
      <c r="Q4" s="97"/>
      <c r="R4" s="1"/>
      <c r="S4" s="1"/>
      <c r="T4" s="1"/>
    </row>
    <row r="5" spans="2:25" x14ac:dyDescent="0.2">
      <c r="B5" s="35" t="s">
        <v>14</v>
      </c>
      <c r="C5" s="2">
        <f>COUNTIF($R$9:$R$990,"&gt;0")</f>
        <v>1</v>
      </c>
      <c r="D5" s="36" t="s">
        <v>15</v>
      </c>
      <c r="E5" s="15">
        <f>COUNTIF($R$9:$R$990,"&lt;0")</f>
        <v>0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1</v>
      </c>
      <c r="J5" s="81" t="s">
        <v>18</v>
      </c>
      <c r="K5" s="82"/>
      <c r="L5" s="61">
        <f>MAX(V9:V993)</f>
        <v>1</v>
      </c>
      <c r="M5" s="62"/>
      <c r="N5" s="17" t="s">
        <v>19</v>
      </c>
      <c r="O5" s="9"/>
      <c r="P5" s="61">
        <f>MAX(W9:W993)</f>
        <v>0</v>
      </c>
      <c r="Q5" s="6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65" t="s">
        <v>20</v>
      </c>
      <c r="C7" s="67" t="s">
        <v>21</v>
      </c>
      <c r="D7" s="68"/>
      <c r="E7" s="71" t="s">
        <v>22</v>
      </c>
      <c r="F7" s="72"/>
      <c r="G7" s="72"/>
      <c r="H7" s="72"/>
      <c r="I7" s="73"/>
      <c r="J7" s="74" t="s">
        <v>23</v>
      </c>
      <c r="K7" s="75"/>
      <c r="L7" s="76"/>
      <c r="M7" s="77" t="s">
        <v>24</v>
      </c>
      <c r="N7" s="78" t="s">
        <v>25</v>
      </c>
      <c r="O7" s="79"/>
      <c r="P7" s="79"/>
      <c r="Q7" s="80"/>
      <c r="R7" s="84" t="s">
        <v>26</v>
      </c>
      <c r="S7" s="84"/>
      <c r="T7" s="84"/>
      <c r="U7" s="84"/>
    </row>
    <row r="8" spans="2:25" x14ac:dyDescent="0.2">
      <c r="B8" s="66"/>
      <c r="C8" s="69"/>
      <c r="D8" s="70"/>
      <c r="E8" s="18" t="s">
        <v>27</v>
      </c>
      <c r="F8" s="18" t="s">
        <v>28</v>
      </c>
      <c r="G8" s="18" t="s">
        <v>29</v>
      </c>
      <c r="H8" s="85" t="s">
        <v>30</v>
      </c>
      <c r="I8" s="73"/>
      <c r="J8" s="4" t="s">
        <v>31</v>
      </c>
      <c r="K8" s="86" t="s">
        <v>32</v>
      </c>
      <c r="L8" s="76"/>
      <c r="M8" s="77"/>
      <c r="N8" s="5" t="s">
        <v>27</v>
      </c>
      <c r="O8" s="5" t="s">
        <v>28</v>
      </c>
      <c r="P8" s="87" t="s">
        <v>30</v>
      </c>
      <c r="Q8" s="80"/>
      <c r="R8" s="84" t="s">
        <v>33</v>
      </c>
      <c r="S8" s="84"/>
      <c r="T8" s="84" t="s">
        <v>31</v>
      </c>
      <c r="U8" s="84"/>
      <c r="Y8" t="s">
        <v>57</v>
      </c>
    </row>
    <row r="9" spans="2:25" x14ac:dyDescent="0.2">
      <c r="B9" s="34">
        <v>1</v>
      </c>
      <c r="C9" s="55">
        <f>L2</f>
        <v>100000</v>
      </c>
      <c r="D9" s="55"/>
      <c r="E9" s="34">
        <v>2001</v>
      </c>
      <c r="F9" s="8">
        <v>42111</v>
      </c>
      <c r="G9" s="34" t="s">
        <v>3</v>
      </c>
      <c r="H9" s="56">
        <v>1</v>
      </c>
      <c r="I9" s="56"/>
      <c r="J9" s="34">
        <v>57</v>
      </c>
      <c r="K9" s="55">
        <f>IF(J9="","",C9*0.03)</f>
        <v>3000</v>
      </c>
      <c r="L9" s="55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56">
        <v>1.02</v>
      </c>
      <c r="Q9" s="56"/>
      <c r="R9" s="59">
        <f>IF(P9="","",T9*M9*LOOKUP(RIGHT($D$2,3),定数!$A$6:$A$13,定数!$B$6:$B$13))</f>
        <v>10526.315789473692</v>
      </c>
      <c r="S9" s="59"/>
      <c r="T9" s="60">
        <f>IF(P9="","",IF(G9="買",(P9-H9),(H9-P9))*IF(RIGHT($D$2,3)="JPY",100,10000))</f>
        <v>200.00000000000017</v>
      </c>
      <c r="U9" s="60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55">
        <f t="shared" ref="C10:C73" si="0">IF(R9="","",C9+R9)</f>
        <v>110526.31578947369</v>
      </c>
      <c r="D10" s="55"/>
      <c r="E10" s="34"/>
      <c r="F10" s="8"/>
      <c r="G10" s="34"/>
      <c r="H10" s="56"/>
      <c r="I10" s="56"/>
      <c r="J10" s="34"/>
      <c r="K10" s="57" t="str">
        <f>IF(J10="","",C10*0.03)</f>
        <v/>
      </c>
      <c r="L10" s="58"/>
      <c r="M10" s="6" t="str">
        <f>IF(J10="","",(K10/J10)/LOOKUP(RIGHT($D$2,3),定数!$A$6:$A$13,定数!$B$6:$B$13))</f>
        <v/>
      </c>
      <c r="N10" s="34"/>
      <c r="O10" s="8"/>
      <c r="P10" s="56"/>
      <c r="Q10" s="56"/>
      <c r="R10" s="59" t="str">
        <f>IF(P10="","",T10*M10*LOOKUP(RIGHT($D$2,3),定数!$A$6:$A$13,定数!$B$6:$B$13))</f>
        <v/>
      </c>
      <c r="S10" s="59"/>
      <c r="T10" s="60" t="str">
        <f>IF(P10="","",IF(G10="買",(P10-H10),(H10-P10))*IF(RIGHT($D$2,3)="JPY",100,10000))</f>
        <v/>
      </c>
      <c r="U10" s="60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55" t="str">
        <f t="shared" ref="C11:C16" si="3">IF(R10="","",C10+R10)</f>
        <v/>
      </c>
      <c r="D11" s="55"/>
      <c r="E11" s="34"/>
      <c r="F11" s="8"/>
      <c r="G11" s="34"/>
      <c r="H11" s="56"/>
      <c r="I11" s="56"/>
      <c r="J11" s="34"/>
      <c r="K11" s="57" t="str">
        <f t="shared" ref="K11:K74" si="4">IF(J11="","",C11*0.03)</f>
        <v/>
      </c>
      <c r="L11" s="58"/>
      <c r="M11" s="6" t="str">
        <f>IF(J11="","",(K11/J11)/LOOKUP(RIGHT($D$2,3),定数!$A$6:$A$13,定数!$B$6:$B$13))</f>
        <v/>
      </c>
      <c r="N11" s="34"/>
      <c r="O11" s="8"/>
      <c r="P11" s="56"/>
      <c r="Q11" s="56"/>
      <c r="R11" s="59" t="str">
        <f>IF(P11="","",T11*M11*LOOKUP(RIGHT($D$2,3),定数!$A$6:$A$13,定数!$B$6:$B$13))</f>
        <v/>
      </c>
      <c r="S11" s="59"/>
      <c r="T11" s="60" t="str">
        <f>IF(P11="","",IF(G11="買",(P11-H11),(H11-P11))*IF(RIGHT($D$2,3)="JPY",100,10000))</f>
        <v/>
      </c>
      <c r="U11" s="60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55" t="str">
        <f t="shared" si="3"/>
        <v/>
      </c>
      <c r="D12" s="55"/>
      <c r="E12" s="34"/>
      <c r="F12" s="8"/>
      <c r="G12" s="34"/>
      <c r="H12" s="56"/>
      <c r="I12" s="56"/>
      <c r="J12" s="34"/>
      <c r="K12" s="57" t="str">
        <f t="shared" si="4"/>
        <v/>
      </c>
      <c r="L12" s="58"/>
      <c r="M12" s="6" t="str">
        <f>IF(J12="","",(K12/J12)/LOOKUP(RIGHT($D$2,3),定数!$A$6:$A$13,定数!$B$6:$B$13))</f>
        <v/>
      </c>
      <c r="N12" s="34"/>
      <c r="O12" s="8"/>
      <c r="P12" s="56"/>
      <c r="Q12" s="56"/>
      <c r="R12" s="59" t="str">
        <f>IF(P12="","",T12*M12*LOOKUP(RIGHT($D$2,3),定数!$A$6:$A$13,定数!$B$6:$B$13))</f>
        <v/>
      </c>
      <c r="S12" s="59"/>
      <c r="T12" s="60" t="str">
        <f t="shared" ref="T12:T75" si="5">IF(P12="","",IF(G12="買",(P12-H12),(H12-P12))*IF(RIGHT($D$2,3)="JPY",100,10000))</f>
        <v/>
      </c>
      <c r="U12" s="60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55" t="str">
        <f t="shared" si="3"/>
        <v/>
      </c>
      <c r="D13" s="55"/>
      <c r="E13" s="34"/>
      <c r="F13" s="8"/>
      <c r="G13" s="34"/>
      <c r="H13" s="56"/>
      <c r="I13" s="56"/>
      <c r="J13" s="34"/>
      <c r="K13" s="57" t="str">
        <f t="shared" si="4"/>
        <v/>
      </c>
      <c r="L13" s="58"/>
      <c r="M13" s="6" t="str">
        <f>IF(J13="","",(K13/J13)/LOOKUP(RIGHT($D$2,3),定数!$A$6:$A$13,定数!$B$6:$B$13))</f>
        <v/>
      </c>
      <c r="N13" s="34"/>
      <c r="O13" s="8"/>
      <c r="P13" s="56"/>
      <c r="Q13" s="56"/>
      <c r="R13" s="59" t="str">
        <f>IF(P13="","",T13*M13*LOOKUP(RIGHT($D$2,3),定数!$A$6:$A$13,定数!$B$6:$B$13))</f>
        <v/>
      </c>
      <c r="S13" s="59"/>
      <c r="T13" s="60" t="str">
        <f t="shared" si="5"/>
        <v/>
      </c>
      <c r="U13" s="60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55" t="str">
        <f t="shared" si="3"/>
        <v/>
      </c>
      <c r="D14" s="55"/>
      <c r="E14" s="34"/>
      <c r="F14" s="8"/>
      <c r="G14" s="34"/>
      <c r="H14" s="56"/>
      <c r="I14" s="56"/>
      <c r="J14" s="34"/>
      <c r="K14" s="57" t="str">
        <f t="shared" si="4"/>
        <v/>
      </c>
      <c r="L14" s="58"/>
      <c r="M14" s="6" t="str">
        <f>IF(J14="","",(K14/J14)/LOOKUP(RIGHT($D$2,3),定数!$A$6:$A$13,定数!$B$6:$B$13))</f>
        <v/>
      </c>
      <c r="N14" s="34"/>
      <c r="O14" s="8"/>
      <c r="P14" s="56"/>
      <c r="Q14" s="56"/>
      <c r="R14" s="59" t="str">
        <f>IF(P14="","",T14*M14*LOOKUP(RIGHT($D$2,3),定数!$A$6:$A$13,定数!$B$6:$B$13))</f>
        <v/>
      </c>
      <c r="S14" s="59"/>
      <c r="T14" s="60" t="str">
        <f t="shared" si="5"/>
        <v/>
      </c>
      <c r="U14" s="60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55" t="str">
        <f t="shared" si="3"/>
        <v/>
      </c>
      <c r="D15" s="55"/>
      <c r="E15" s="34"/>
      <c r="F15" s="8"/>
      <c r="G15" s="34"/>
      <c r="H15" s="56"/>
      <c r="I15" s="56"/>
      <c r="J15" s="34"/>
      <c r="K15" s="57" t="str">
        <f t="shared" si="4"/>
        <v/>
      </c>
      <c r="L15" s="58"/>
      <c r="M15" s="6" t="str">
        <f>IF(J15="","",(K15/J15)/LOOKUP(RIGHT($D$2,3),定数!$A$6:$A$13,定数!$B$6:$B$13))</f>
        <v/>
      </c>
      <c r="N15" s="34"/>
      <c r="O15" s="8"/>
      <c r="P15" s="56"/>
      <c r="Q15" s="56"/>
      <c r="R15" s="59" t="str">
        <f>IF(P15="","",T15*M15*LOOKUP(RIGHT($D$2,3),定数!$A$6:$A$13,定数!$B$6:$B$13))</f>
        <v/>
      </c>
      <c r="S15" s="59"/>
      <c r="T15" s="60" t="str">
        <f t="shared" si="5"/>
        <v/>
      </c>
      <c r="U15" s="60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55" t="str">
        <f t="shared" si="3"/>
        <v/>
      </c>
      <c r="D16" s="55"/>
      <c r="E16" s="34"/>
      <c r="F16" s="8"/>
      <c r="G16" s="34"/>
      <c r="H16" s="56"/>
      <c r="I16" s="56"/>
      <c r="J16" s="34"/>
      <c r="K16" s="57" t="str">
        <f t="shared" si="4"/>
        <v/>
      </c>
      <c r="L16" s="58"/>
      <c r="M16" s="6" t="str">
        <f>IF(J16="","",(K16/J16)/LOOKUP(RIGHT($D$2,3),定数!$A$6:$A$13,定数!$B$6:$B$13))</f>
        <v/>
      </c>
      <c r="N16" s="34"/>
      <c r="O16" s="8"/>
      <c r="P16" s="56"/>
      <c r="Q16" s="56"/>
      <c r="R16" s="59" t="str">
        <f>IF(P16="","",T16*M16*LOOKUP(RIGHT($D$2,3),定数!$A$6:$A$13,定数!$B$6:$B$13))</f>
        <v/>
      </c>
      <c r="S16" s="59"/>
      <c r="T16" s="60" t="str">
        <f t="shared" si="5"/>
        <v/>
      </c>
      <c r="U16" s="60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55" t="str">
        <f t="shared" si="0"/>
        <v/>
      </c>
      <c r="D17" s="55"/>
      <c r="E17" s="34"/>
      <c r="F17" s="8"/>
      <c r="G17" s="34"/>
      <c r="H17" s="56"/>
      <c r="I17" s="56"/>
      <c r="J17" s="34"/>
      <c r="K17" s="57" t="str">
        <f t="shared" si="4"/>
        <v/>
      </c>
      <c r="L17" s="58"/>
      <c r="M17" s="6" t="str">
        <f>IF(J17="","",(K17/J17)/LOOKUP(RIGHT($D$2,3),定数!$A$6:$A$13,定数!$B$6:$B$13))</f>
        <v/>
      </c>
      <c r="N17" s="34"/>
      <c r="O17" s="8"/>
      <c r="P17" s="56"/>
      <c r="Q17" s="56"/>
      <c r="R17" s="59" t="str">
        <f>IF(P17="","",T17*M17*LOOKUP(RIGHT($D$2,3),定数!$A$6:$A$13,定数!$B$6:$B$13))</f>
        <v/>
      </c>
      <c r="S17" s="59"/>
      <c r="T17" s="60" t="str">
        <f t="shared" si="5"/>
        <v/>
      </c>
      <c r="U17" s="60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55" t="str">
        <f t="shared" si="0"/>
        <v/>
      </c>
      <c r="D18" s="55"/>
      <c r="E18" s="34"/>
      <c r="F18" s="8"/>
      <c r="G18" s="34"/>
      <c r="H18" s="56"/>
      <c r="I18" s="56"/>
      <c r="J18" s="34"/>
      <c r="K18" s="57" t="str">
        <f t="shared" si="4"/>
        <v/>
      </c>
      <c r="L18" s="58"/>
      <c r="M18" s="6" t="str">
        <f>IF(J18="","",(K18/J18)/LOOKUP(RIGHT($D$2,3),定数!$A$6:$A$13,定数!$B$6:$B$13))</f>
        <v/>
      </c>
      <c r="N18" s="34"/>
      <c r="O18" s="8"/>
      <c r="P18" s="56"/>
      <c r="Q18" s="56"/>
      <c r="R18" s="59" t="str">
        <f>IF(P18="","",T18*M18*LOOKUP(RIGHT($D$2,3),定数!$A$6:$A$13,定数!$B$6:$B$13))</f>
        <v/>
      </c>
      <c r="S18" s="59"/>
      <c r="T18" s="60" t="str">
        <f t="shared" si="5"/>
        <v/>
      </c>
      <c r="U18" s="60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55" t="str">
        <f t="shared" si="0"/>
        <v/>
      </c>
      <c r="D19" s="55"/>
      <c r="E19" s="34"/>
      <c r="F19" s="8"/>
      <c r="G19" s="34"/>
      <c r="H19" s="56"/>
      <c r="I19" s="56"/>
      <c r="J19" s="34"/>
      <c r="K19" s="57" t="str">
        <f t="shared" si="4"/>
        <v/>
      </c>
      <c r="L19" s="58"/>
      <c r="M19" s="6" t="str">
        <f>IF(J19="","",(K19/J19)/LOOKUP(RIGHT($D$2,3),定数!$A$6:$A$13,定数!$B$6:$B$13))</f>
        <v/>
      </c>
      <c r="N19" s="34"/>
      <c r="O19" s="8"/>
      <c r="P19" s="56"/>
      <c r="Q19" s="56"/>
      <c r="R19" s="59" t="str">
        <f>IF(P19="","",T19*M19*LOOKUP(RIGHT($D$2,3),定数!$A$6:$A$13,定数!$B$6:$B$13))</f>
        <v/>
      </c>
      <c r="S19" s="59"/>
      <c r="T19" s="60" t="str">
        <f t="shared" si="5"/>
        <v/>
      </c>
      <c r="U19" s="60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55" t="str">
        <f t="shared" si="0"/>
        <v/>
      </c>
      <c r="D20" s="55"/>
      <c r="E20" s="34"/>
      <c r="F20" s="8"/>
      <c r="G20" s="34"/>
      <c r="H20" s="56"/>
      <c r="I20" s="56"/>
      <c r="J20" s="34"/>
      <c r="K20" s="57" t="str">
        <f t="shared" si="4"/>
        <v/>
      </c>
      <c r="L20" s="58"/>
      <c r="M20" s="6" t="str">
        <f>IF(J20="","",(K20/J20)/LOOKUP(RIGHT($D$2,3),定数!$A$6:$A$13,定数!$B$6:$B$13))</f>
        <v/>
      </c>
      <c r="N20" s="34"/>
      <c r="O20" s="8"/>
      <c r="P20" s="56"/>
      <c r="Q20" s="56"/>
      <c r="R20" s="59" t="str">
        <f>IF(P20="","",T20*M20*LOOKUP(RIGHT($D$2,3),定数!$A$6:$A$13,定数!$B$6:$B$13))</f>
        <v/>
      </c>
      <c r="S20" s="59"/>
      <c r="T20" s="60" t="str">
        <f t="shared" si="5"/>
        <v/>
      </c>
      <c r="U20" s="60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55" t="str">
        <f t="shared" si="0"/>
        <v/>
      </c>
      <c r="D21" s="55"/>
      <c r="E21" s="34"/>
      <c r="F21" s="8"/>
      <c r="G21" s="34"/>
      <c r="H21" s="56"/>
      <c r="I21" s="56"/>
      <c r="J21" s="34"/>
      <c r="K21" s="57" t="str">
        <f t="shared" si="4"/>
        <v/>
      </c>
      <c r="L21" s="58"/>
      <c r="M21" s="6" t="str">
        <f>IF(J21="","",(K21/J21)/LOOKUP(RIGHT($D$2,3),定数!$A$6:$A$13,定数!$B$6:$B$13))</f>
        <v/>
      </c>
      <c r="N21" s="34"/>
      <c r="O21" s="8"/>
      <c r="P21" s="56"/>
      <c r="Q21" s="56"/>
      <c r="R21" s="59" t="str">
        <f>IF(P21="","",T21*M21*LOOKUP(RIGHT($D$2,3),定数!$A$6:$A$13,定数!$B$6:$B$13))</f>
        <v/>
      </c>
      <c r="S21" s="59"/>
      <c r="T21" s="60" t="str">
        <f t="shared" si="5"/>
        <v/>
      </c>
      <c r="U21" s="60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55" t="str">
        <f t="shared" si="0"/>
        <v/>
      </c>
      <c r="D22" s="55"/>
      <c r="E22" s="34"/>
      <c r="F22" s="8"/>
      <c r="G22" s="34"/>
      <c r="H22" s="56"/>
      <c r="I22" s="56"/>
      <c r="J22" s="34"/>
      <c r="K22" s="57" t="str">
        <f t="shared" si="4"/>
        <v/>
      </c>
      <c r="L22" s="58"/>
      <c r="M22" s="6" t="str">
        <f>IF(J22="","",(K22/J22)/LOOKUP(RIGHT($D$2,3),定数!$A$6:$A$13,定数!$B$6:$B$13))</f>
        <v/>
      </c>
      <c r="N22" s="34"/>
      <c r="O22" s="8"/>
      <c r="P22" s="56"/>
      <c r="Q22" s="56"/>
      <c r="R22" s="59" t="str">
        <f>IF(P22="","",T22*M22*LOOKUP(RIGHT($D$2,3),定数!$A$6:$A$13,定数!$B$6:$B$13))</f>
        <v/>
      </c>
      <c r="S22" s="59"/>
      <c r="T22" s="60" t="str">
        <f t="shared" si="5"/>
        <v/>
      </c>
      <c r="U22" s="60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55" t="str">
        <f t="shared" si="0"/>
        <v/>
      </c>
      <c r="D23" s="55"/>
      <c r="E23" s="34"/>
      <c r="F23" s="8"/>
      <c r="G23" s="34"/>
      <c r="H23" s="56"/>
      <c r="I23" s="56"/>
      <c r="J23" s="34"/>
      <c r="K23" s="57" t="str">
        <f t="shared" si="4"/>
        <v/>
      </c>
      <c r="L23" s="58"/>
      <c r="M23" s="6" t="str">
        <f>IF(J23="","",(K23/J23)/LOOKUP(RIGHT($D$2,3),定数!$A$6:$A$13,定数!$B$6:$B$13))</f>
        <v/>
      </c>
      <c r="N23" s="34"/>
      <c r="O23" s="8"/>
      <c r="P23" s="56"/>
      <c r="Q23" s="56"/>
      <c r="R23" s="59" t="str">
        <f>IF(P23="","",T23*M23*LOOKUP(RIGHT($D$2,3),定数!$A$6:$A$13,定数!$B$6:$B$13))</f>
        <v/>
      </c>
      <c r="S23" s="59"/>
      <c r="T23" s="60" t="str">
        <f t="shared" si="5"/>
        <v/>
      </c>
      <c r="U23" s="60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55" t="str">
        <f t="shared" si="0"/>
        <v/>
      </c>
      <c r="D24" s="55"/>
      <c r="E24" s="34"/>
      <c r="F24" s="8"/>
      <c r="G24" s="34"/>
      <c r="H24" s="56"/>
      <c r="I24" s="56"/>
      <c r="J24" s="34"/>
      <c r="K24" s="57" t="str">
        <f t="shared" si="4"/>
        <v/>
      </c>
      <c r="L24" s="58"/>
      <c r="M24" s="6" t="str">
        <f>IF(J24="","",(K24/J24)/LOOKUP(RIGHT($D$2,3),定数!$A$6:$A$13,定数!$B$6:$B$13))</f>
        <v/>
      </c>
      <c r="N24" s="34"/>
      <c r="O24" s="8"/>
      <c r="P24" s="56"/>
      <c r="Q24" s="56"/>
      <c r="R24" s="59" t="str">
        <f>IF(P24="","",T24*M24*LOOKUP(RIGHT($D$2,3),定数!$A$6:$A$13,定数!$B$6:$B$13))</f>
        <v/>
      </c>
      <c r="S24" s="59"/>
      <c r="T24" s="60" t="str">
        <f t="shared" si="5"/>
        <v/>
      </c>
      <c r="U24" s="60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55" t="str">
        <f t="shared" si="0"/>
        <v/>
      </c>
      <c r="D25" s="55"/>
      <c r="E25" s="34"/>
      <c r="F25" s="8"/>
      <c r="G25" s="34"/>
      <c r="H25" s="56"/>
      <c r="I25" s="56"/>
      <c r="J25" s="34"/>
      <c r="K25" s="57" t="str">
        <f t="shared" si="4"/>
        <v/>
      </c>
      <c r="L25" s="58"/>
      <c r="M25" s="6" t="str">
        <f>IF(J25="","",(K25/J25)/LOOKUP(RIGHT($D$2,3),定数!$A$6:$A$13,定数!$B$6:$B$13))</f>
        <v/>
      </c>
      <c r="N25" s="34"/>
      <c r="O25" s="8"/>
      <c r="P25" s="56"/>
      <c r="Q25" s="56"/>
      <c r="R25" s="59" t="str">
        <f>IF(P25="","",T25*M25*LOOKUP(RIGHT($D$2,3),定数!$A$6:$A$13,定数!$B$6:$B$13))</f>
        <v/>
      </c>
      <c r="S25" s="59"/>
      <c r="T25" s="60" t="str">
        <f t="shared" si="5"/>
        <v/>
      </c>
      <c r="U25" s="60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55" t="str">
        <f t="shared" si="0"/>
        <v/>
      </c>
      <c r="D26" s="55"/>
      <c r="E26" s="34"/>
      <c r="F26" s="8"/>
      <c r="G26" s="34"/>
      <c r="H26" s="56"/>
      <c r="I26" s="56"/>
      <c r="J26" s="34"/>
      <c r="K26" s="57" t="str">
        <f t="shared" si="4"/>
        <v/>
      </c>
      <c r="L26" s="58"/>
      <c r="M26" s="6" t="str">
        <f>IF(J26="","",(K26/J26)/LOOKUP(RIGHT($D$2,3),定数!$A$6:$A$13,定数!$B$6:$B$13))</f>
        <v/>
      </c>
      <c r="N26" s="34"/>
      <c r="O26" s="8"/>
      <c r="P26" s="56"/>
      <c r="Q26" s="56"/>
      <c r="R26" s="59" t="str">
        <f>IF(P26="","",T26*M26*LOOKUP(RIGHT($D$2,3),定数!$A$6:$A$13,定数!$B$6:$B$13))</f>
        <v/>
      </c>
      <c r="S26" s="59"/>
      <c r="T26" s="60" t="str">
        <f t="shared" si="5"/>
        <v/>
      </c>
      <c r="U26" s="60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55" t="str">
        <f t="shared" si="0"/>
        <v/>
      </c>
      <c r="D27" s="55"/>
      <c r="E27" s="34"/>
      <c r="F27" s="8"/>
      <c r="G27" s="34"/>
      <c r="H27" s="56"/>
      <c r="I27" s="56"/>
      <c r="J27" s="34"/>
      <c r="K27" s="57" t="str">
        <f t="shared" si="4"/>
        <v/>
      </c>
      <c r="L27" s="58"/>
      <c r="M27" s="6" t="str">
        <f>IF(J27="","",(K27/J27)/LOOKUP(RIGHT($D$2,3),定数!$A$6:$A$13,定数!$B$6:$B$13))</f>
        <v/>
      </c>
      <c r="N27" s="34"/>
      <c r="O27" s="8"/>
      <c r="P27" s="56"/>
      <c r="Q27" s="56"/>
      <c r="R27" s="59" t="str">
        <f>IF(P27="","",T27*M27*LOOKUP(RIGHT($D$2,3),定数!$A$6:$A$13,定数!$B$6:$B$13))</f>
        <v/>
      </c>
      <c r="S27" s="59"/>
      <c r="T27" s="60" t="str">
        <f t="shared" si="5"/>
        <v/>
      </c>
      <c r="U27" s="60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55" t="str">
        <f t="shared" si="0"/>
        <v/>
      </c>
      <c r="D28" s="55"/>
      <c r="E28" s="34"/>
      <c r="F28" s="8"/>
      <c r="G28" s="34"/>
      <c r="H28" s="56"/>
      <c r="I28" s="56"/>
      <c r="J28" s="34"/>
      <c r="K28" s="57" t="str">
        <f t="shared" si="4"/>
        <v/>
      </c>
      <c r="L28" s="58"/>
      <c r="M28" s="6" t="str">
        <f>IF(J28="","",(K28/J28)/LOOKUP(RIGHT($D$2,3),定数!$A$6:$A$13,定数!$B$6:$B$13))</f>
        <v/>
      </c>
      <c r="N28" s="34"/>
      <c r="O28" s="8"/>
      <c r="P28" s="56"/>
      <c r="Q28" s="56"/>
      <c r="R28" s="59" t="str">
        <f>IF(P28="","",T28*M28*LOOKUP(RIGHT($D$2,3),定数!$A$6:$A$13,定数!$B$6:$B$13))</f>
        <v/>
      </c>
      <c r="S28" s="59"/>
      <c r="T28" s="60" t="str">
        <f t="shared" si="5"/>
        <v/>
      </c>
      <c r="U28" s="60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55" t="str">
        <f t="shared" si="0"/>
        <v/>
      </c>
      <c r="D29" s="55"/>
      <c r="E29" s="34"/>
      <c r="F29" s="8"/>
      <c r="G29" s="34"/>
      <c r="H29" s="56"/>
      <c r="I29" s="56"/>
      <c r="J29" s="34"/>
      <c r="K29" s="57" t="str">
        <f t="shared" si="4"/>
        <v/>
      </c>
      <c r="L29" s="58"/>
      <c r="M29" s="6" t="str">
        <f>IF(J29="","",(K29/J29)/LOOKUP(RIGHT($D$2,3),定数!$A$6:$A$13,定数!$B$6:$B$13))</f>
        <v/>
      </c>
      <c r="N29" s="34"/>
      <c r="O29" s="8"/>
      <c r="P29" s="56"/>
      <c r="Q29" s="56"/>
      <c r="R29" s="59" t="str">
        <f>IF(P29="","",T29*M29*LOOKUP(RIGHT($D$2,3),定数!$A$6:$A$13,定数!$B$6:$B$13))</f>
        <v/>
      </c>
      <c r="S29" s="59"/>
      <c r="T29" s="60" t="str">
        <f t="shared" si="5"/>
        <v/>
      </c>
      <c r="U29" s="60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55" t="str">
        <f t="shared" si="0"/>
        <v/>
      </c>
      <c r="D30" s="55"/>
      <c r="E30" s="34"/>
      <c r="F30" s="8"/>
      <c r="G30" s="34"/>
      <c r="H30" s="56"/>
      <c r="I30" s="56"/>
      <c r="J30" s="34"/>
      <c r="K30" s="57" t="str">
        <f t="shared" si="4"/>
        <v/>
      </c>
      <c r="L30" s="58"/>
      <c r="M30" s="6" t="str">
        <f>IF(J30="","",(K30/J30)/LOOKUP(RIGHT($D$2,3),定数!$A$6:$A$13,定数!$B$6:$B$13))</f>
        <v/>
      </c>
      <c r="N30" s="34"/>
      <c r="O30" s="8"/>
      <c r="P30" s="56"/>
      <c r="Q30" s="56"/>
      <c r="R30" s="59" t="str">
        <f>IF(P30="","",T30*M30*LOOKUP(RIGHT($D$2,3),定数!$A$6:$A$13,定数!$B$6:$B$13))</f>
        <v/>
      </c>
      <c r="S30" s="59"/>
      <c r="T30" s="60" t="str">
        <f t="shared" si="5"/>
        <v/>
      </c>
      <c r="U30" s="60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55" t="str">
        <f t="shared" si="0"/>
        <v/>
      </c>
      <c r="D31" s="55"/>
      <c r="E31" s="34"/>
      <c r="F31" s="8"/>
      <c r="G31" s="34"/>
      <c r="H31" s="56"/>
      <c r="I31" s="56"/>
      <c r="J31" s="34"/>
      <c r="K31" s="57" t="str">
        <f t="shared" si="4"/>
        <v/>
      </c>
      <c r="L31" s="58"/>
      <c r="M31" s="6" t="str">
        <f>IF(J31="","",(K31/J31)/LOOKUP(RIGHT($D$2,3),定数!$A$6:$A$13,定数!$B$6:$B$13))</f>
        <v/>
      </c>
      <c r="N31" s="34"/>
      <c r="O31" s="8"/>
      <c r="P31" s="56"/>
      <c r="Q31" s="56"/>
      <c r="R31" s="59" t="str">
        <f>IF(P31="","",T31*M31*LOOKUP(RIGHT($D$2,3),定数!$A$6:$A$13,定数!$B$6:$B$13))</f>
        <v/>
      </c>
      <c r="S31" s="59"/>
      <c r="T31" s="60" t="str">
        <f t="shared" si="5"/>
        <v/>
      </c>
      <c r="U31" s="60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55" t="str">
        <f t="shared" si="0"/>
        <v/>
      </c>
      <c r="D32" s="55"/>
      <c r="E32" s="34"/>
      <c r="F32" s="8"/>
      <c r="G32" s="34"/>
      <c r="H32" s="56"/>
      <c r="I32" s="56"/>
      <c r="J32" s="34"/>
      <c r="K32" s="57" t="str">
        <f t="shared" si="4"/>
        <v/>
      </c>
      <c r="L32" s="58"/>
      <c r="M32" s="6" t="str">
        <f>IF(J32="","",(K32/J32)/LOOKUP(RIGHT($D$2,3),定数!$A$6:$A$13,定数!$B$6:$B$13))</f>
        <v/>
      </c>
      <c r="N32" s="34"/>
      <c r="O32" s="8"/>
      <c r="P32" s="56"/>
      <c r="Q32" s="56"/>
      <c r="R32" s="59" t="str">
        <f>IF(P32="","",T32*M32*LOOKUP(RIGHT($D$2,3),定数!$A$6:$A$13,定数!$B$6:$B$13))</f>
        <v/>
      </c>
      <c r="S32" s="59"/>
      <c r="T32" s="60" t="str">
        <f t="shared" si="5"/>
        <v/>
      </c>
      <c r="U32" s="60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55" t="str">
        <f t="shared" si="0"/>
        <v/>
      </c>
      <c r="D33" s="55"/>
      <c r="E33" s="34"/>
      <c r="F33" s="8"/>
      <c r="G33" s="34"/>
      <c r="H33" s="56"/>
      <c r="I33" s="56"/>
      <c r="J33" s="34"/>
      <c r="K33" s="57" t="str">
        <f t="shared" si="4"/>
        <v/>
      </c>
      <c r="L33" s="58"/>
      <c r="M33" s="6" t="str">
        <f>IF(J33="","",(K33/J33)/LOOKUP(RIGHT($D$2,3),定数!$A$6:$A$13,定数!$B$6:$B$13))</f>
        <v/>
      </c>
      <c r="N33" s="34"/>
      <c r="O33" s="8"/>
      <c r="P33" s="56"/>
      <c r="Q33" s="56"/>
      <c r="R33" s="59" t="str">
        <f>IF(P33="","",T33*M33*LOOKUP(RIGHT($D$2,3),定数!$A$6:$A$13,定数!$B$6:$B$13))</f>
        <v/>
      </c>
      <c r="S33" s="59"/>
      <c r="T33" s="60" t="str">
        <f t="shared" si="5"/>
        <v/>
      </c>
      <c r="U33" s="60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55" t="str">
        <f t="shared" si="0"/>
        <v/>
      </c>
      <c r="D34" s="55"/>
      <c r="E34" s="34"/>
      <c r="F34" s="8"/>
      <c r="G34" s="34"/>
      <c r="H34" s="56"/>
      <c r="I34" s="56"/>
      <c r="J34" s="34"/>
      <c r="K34" s="57" t="str">
        <f t="shared" si="4"/>
        <v/>
      </c>
      <c r="L34" s="58"/>
      <c r="M34" s="6" t="str">
        <f>IF(J34="","",(K34/J34)/LOOKUP(RIGHT($D$2,3),定数!$A$6:$A$13,定数!$B$6:$B$13))</f>
        <v/>
      </c>
      <c r="N34" s="34"/>
      <c r="O34" s="8"/>
      <c r="P34" s="56"/>
      <c r="Q34" s="56"/>
      <c r="R34" s="59" t="str">
        <f>IF(P34="","",T34*M34*LOOKUP(RIGHT($D$2,3),定数!$A$6:$A$13,定数!$B$6:$B$13))</f>
        <v/>
      </c>
      <c r="S34" s="59"/>
      <c r="T34" s="60" t="str">
        <f t="shared" si="5"/>
        <v/>
      </c>
      <c r="U34" s="60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55" t="str">
        <f t="shared" si="0"/>
        <v/>
      </c>
      <c r="D35" s="55"/>
      <c r="E35" s="34"/>
      <c r="F35" s="8"/>
      <c r="G35" s="34"/>
      <c r="H35" s="56"/>
      <c r="I35" s="56"/>
      <c r="J35" s="34"/>
      <c r="K35" s="57" t="str">
        <f t="shared" si="4"/>
        <v/>
      </c>
      <c r="L35" s="58"/>
      <c r="M35" s="6" t="str">
        <f>IF(J35="","",(K35/J35)/LOOKUP(RIGHT($D$2,3),定数!$A$6:$A$13,定数!$B$6:$B$13))</f>
        <v/>
      </c>
      <c r="N35" s="34"/>
      <c r="O35" s="8"/>
      <c r="P35" s="56"/>
      <c r="Q35" s="56"/>
      <c r="R35" s="59" t="str">
        <f>IF(P35="","",T35*M35*LOOKUP(RIGHT($D$2,3),定数!$A$6:$A$13,定数!$B$6:$B$13))</f>
        <v/>
      </c>
      <c r="S35" s="59"/>
      <c r="T35" s="60" t="str">
        <f t="shared" si="5"/>
        <v/>
      </c>
      <c r="U35" s="60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55" t="str">
        <f t="shared" si="0"/>
        <v/>
      </c>
      <c r="D36" s="55"/>
      <c r="E36" s="34"/>
      <c r="F36" s="8"/>
      <c r="G36" s="34"/>
      <c r="H36" s="56"/>
      <c r="I36" s="56"/>
      <c r="J36" s="34"/>
      <c r="K36" s="57" t="str">
        <f t="shared" si="4"/>
        <v/>
      </c>
      <c r="L36" s="58"/>
      <c r="M36" s="6" t="str">
        <f>IF(J36="","",(K36/J36)/LOOKUP(RIGHT($D$2,3),定数!$A$6:$A$13,定数!$B$6:$B$13))</f>
        <v/>
      </c>
      <c r="N36" s="34"/>
      <c r="O36" s="8"/>
      <c r="P36" s="56"/>
      <c r="Q36" s="56"/>
      <c r="R36" s="59" t="str">
        <f>IF(P36="","",T36*M36*LOOKUP(RIGHT($D$2,3),定数!$A$6:$A$13,定数!$B$6:$B$13))</f>
        <v/>
      </c>
      <c r="S36" s="59"/>
      <c r="T36" s="60" t="str">
        <f t="shared" si="5"/>
        <v/>
      </c>
      <c r="U36" s="60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55" t="str">
        <f t="shared" si="0"/>
        <v/>
      </c>
      <c r="D37" s="55"/>
      <c r="E37" s="34"/>
      <c r="F37" s="8"/>
      <c r="G37" s="34"/>
      <c r="H37" s="56"/>
      <c r="I37" s="56"/>
      <c r="J37" s="34"/>
      <c r="K37" s="57" t="str">
        <f t="shared" si="4"/>
        <v/>
      </c>
      <c r="L37" s="58"/>
      <c r="M37" s="6" t="str">
        <f>IF(J37="","",(K37/J37)/LOOKUP(RIGHT($D$2,3),定数!$A$6:$A$13,定数!$B$6:$B$13))</f>
        <v/>
      </c>
      <c r="N37" s="34"/>
      <c r="O37" s="8"/>
      <c r="P37" s="56"/>
      <c r="Q37" s="56"/>
      <c r="R37" s="59" t="str">
        <f>IF(P37="","",T37*M37*LOOKUP(RIGHT($D$2,3),定数!$A$6:$A$13,定数!$B$6:$B$13))</f>
        <v/>
      </c>
      <c r="S37" s="59"/>
      <c r="T37" s="60" t="str">
        <f t="shared" si="5"/>
        <v/>
      </c>
      <c r="U37" s="60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55" t="str">
        <f t="shared" si="0"/>
        <v/>
      </c>
      <c r="D38" s="55"/>
      <c r="E38" s="34"/>
      <c r="F38" s="8"/>
      <c r="G38" s="34"/>
      <c r="H38" s="56"/>
      <c r="I38" s="56"/>
      <c r="J38" s="34"/>
      <c r="K38" s="57" t="str">
        <f t="shared" si="4"/>
        <v/>
      </c>
      <c r="L38" s="58"/>
      <c r="M38" s="6" t="str">
        <f>IF(J38="","",(K38/J38)/LOOKUP(RIGHT($D$2,3),定数!$A$6:$A$13,定数!$B$6:$B$13))</f>
        <v/>
      </c>
      <c r="N38" s="34"/>
      <c r="O38" s="8"/>
      <c r="P38" s="56"/>
      <c r="Q38" s="56"/>
      <c r="R38" s="59" t="str">
        <f>IF(P38="","",T38*M38*LOOKUP(RIGHT($D$2,3),定数!$A$6:$A$13,定数!$B$6:$B$13))</f>
        <v/>
      </c>
      <c r="S38" s="59"/>
      <c r="T38" s="60" t="str">
        <f t="shared" si="5"/>
        <v/>
      </c>
      <c r="U38" s="60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55" t="str">
        <f t="shared" si="0"/>
        <v/>
      </c>
      <c r="D39" s="55"/>
      <c r="E39" s="34"/>
      <c r="F39" s="8"/>
      <c r="G39" s="34"/>
      <c r="H39" s="56"/>
      <c r="I39" s="56"/>
      <c r="J39" s="34"/>
      <c r="K39" s="57" t="str">
        <f t="shared" si="4"/>
        <v/>
      </c>
      <c r="L39" s="58"/>
      <c r="M39" s="6" t="str">
        <f>IF(J39="","",(K39/J39)/LOOKUP(RIGHT($D$2,3),定数!$A$6:$A$13,定数!$B$6:$B$13))</f>
        <v/>
      </c>
      <c r="N39" s="34"/>
      <c r="O39" s="8"/>
      <c r="P39" s="56"/>
      <c r="Q39" s="56"/>
      <c r="R39" s="59" t="str">
        <f>IF(P39="","",T39*M39*LOOKUP(RIGHT($D$2,3),定数!$A$6:$A$13,定数!$B$6:$B$13))</f>
        <v/>
      </c>
      <c r="S39" s="59"/>
      <c r="T39" s="60" t="str">
        <f t="shared" si="5"/>
        <v/>
      </c>
      <c r="U39" s="60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55" t="str">
        <f t="shared" si="0"/>
        <v/>
      </c>
      <c r="D40" s="55"/>
      <c r="E40" s="34"/>
      <c r="F40" s="8"/>
      <c r="G40" s="34"/>
      <c r="H40" s="56"/>
      <c r="I40" s="56"/>
      <c r="J40" s="34"/>
      <c r="K40" s="57" t="str">
        <f t="shared" si="4"/>
        <v/>
      </c>
      <c r="L40" s="58"/>
      <c r="M40" s="6" t="str">
        <f>IF(J40="","",(K40/J40)/LOOKUP(RIGHT($D$2,3),定数!$A$6:$A$13,定数!$B$6:$B$13))</f>
        <v/>
      </c>
      <c r="N40" s="34"/>
      <c r="O40" s="8"/>
      <c r="P40" s="56"/>
      <c r="Q40" s="56"/>
      <c r="R40" s="59" t="str">
        <f>IF(P40="","",T40*M40*LOOKUP(RIGHT($D$2,3),定数!$A$6:$A$13,定数!$B$6:$B$13))</f>
        <v/>
      </c>
      <c r="S40" s="59"/>
      <c r="T40" s="60" t="str">
        <f t="shared" si="5"/>
        <v/>
      </c>
      <c r="U40" s="60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55" t="str">
        <f t="shared" si="0"/>
        <v/>
      </c>
      <c r="D41" s="55"/>
      <c r="E41" s="34"/>
      <c r="F41" s="8"/>
      <c r="G41" s="34"/>
      <c r="H41" s="56"/>
      <c r="I41" s="56"/>
      <c r="J41" s="34"/>
      <c r="K41" s="57" t="str">
        <f t="shared" si="4"/>
        <v/>
      </c>
      <c r="L41" s="58"/>
      <c r="M41" s="6" t="str">
        <f>IF(J41="","",(K41/J41)/LOOKUP(RIGHT($D$2,3),定数!$A$6:$A$13,定数!$B$6:$B$13))</f>
        <v/>
      </c>
      <c r="N41" s="34"/>
      <c r="O41" s="8"/>
      <c r="P41" s="56"/>
      <c r="Q41" s="56"/>
      <c r="R41" s="59" t="str">
        <f>IF(P41="","",T41*M41*LOOKUP(RIGHT($D$2,3),定数!$A$6:$A$13,定数!$B$6:$B$13))</f>
        <v/>
      </c>
      <c r="S41" s="59"/>
      <c r="T41" s="60" t="str">
        <f t="shared" si="5"/>
        <v/>
      </c>
      <c r="U41" s="60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55" t="str">
        <f t="shared" si="0"/>
        <v/>
      </c>
      <c r="D42" s="55"/>
      <c r="E42" s="34"/>
      <c r="F42" s="8"/>
      <c r="G42" s="34"/>
      <c r="H42" s="56"/>
      <c r="I42" s="56"/>
      <c r="J42" s="34"/>
      <c r="K42" s="57" t="str">
        <f t="shared" si="4"/>
        <v/>
      </c>
      <c r="L42" s="58"/>
      <c r="M42" s="6" t="str">
        <f>IF(J42="","",(K42/J42)/LOOKUP(RIGHT($D$2,3),定数!$A$6:$A$13,定数!$B$6:$B$13))</f>
        <v/>
      </c>
      <c r="N42" s="34"/>
      <c r="O42" s="8"/>
      <c r="P42" s="56"/>
      <c r="Q42" s="56"/>
      <c r="R42" s="59" t="str">
        <f>IF(P42="","",T42*M42*LOOKUP(RIGHT($D$2,3),定数!$A$6:$A$13,定数!$B$6:$B$13))</f>
        <v/>
      </c>
      <c r="S42" s="59"/>
      <c r="T42" s="60" t="str">
        <f t="shared" si="5"/>
        <v/>
      </c>
      <c r="U42" s="60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55" t="str">
        <f t="shared" si="0"/>
        <v/>
      </c>
      <c r="D43" s="55"/>
      <c r="E43" s="34"/>
      <c r="F43" s="8"/>
      <c r="G43" s="34"/>
      <c r="H43" s="56"/>
      <c r="I43" s="56"/>
      <c r="J43" s="34"/>
      <c r="K43" s="57" t="str">
        <f t="shared" si="4"/>
        <v/>
      </c>
      <c r="L43" s="58"/>
      <c r="M43" s="6" t="str">
        <f>IF(J43="","",(K43/J43)/LOOKUP(RIGHT($D$2,3),定数!$A$6:$A$13,定数!$B$6:$B$13))</f>
        <v/>
      </c>
      <c r="N43" s="34"/>
      <c r="O43" s="8"/>
      <c r="P43" s="56"/>
      <c r="Q43" s="56"/>
      <c r="R43" s="59" t="str">
        <f>IF(P43="","",T43*M43*LOOKUP(RIGHT($D$2,3),定数!$A$6:$A$13,定数!$B$6:$B$13))</f>
        <v/>
      </c>
      <c r="S43" s="59"/>
      <c r="T43" s="60" t="str">
        <f t="shared" si="5"/>
        <v/>
      </c>
      <c r="U43" s="60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55" t="str">
        <f t="shared" si="0"/>
        <v/>
      </c>
      <c r="D44" s="55"/>
      <c r="E44" s="34"/>
      <c r="F44" s="8"/>
      <c r="G44" s="34"/>
      <c r="H44" s="56"/>
      <c r="I44" s="56"/>
      <c r="J44" s="34"/>
      <c r="K44" s="57" t="str">
        <f t="shared" si="4"/>
        <v/>
      </c>
      <c r="L44" s="58"/>
      <c r="M44" s="6" t="str">
        <f>IF(J44="","",(K44/J44)/LOOKUP(RIGHT($D$2,3),定数!$A$6:$A$13,定数!$B$6:$B$13))</f>
        <v/>
      </c>
      <c r="N44" s="34"/>
      <c r="O44" s="8"/>
      <c r="P44" s="56"/>
      <c r="Q44" s="56"/>
      <c r="R44" s="59" t="str">
        <f>IF(P44="","",T44*M44*LOOKUP(RIGHT($D$2,3),定数!$A$6:$A$13,定数!$B$6:$B$13))</f>
        <v/>
      </c>
      <c r="S44" s="59"/>
      <c r="T44" s="60" t="str">
        <f t="shared" si="5"/>
        <v/>
      </c>
      <c r="U44" s="60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55" t="str">
        <f t="shared" si="0"/>
        <v/>
      </c>
      <c r="D45" s="55"/>
      <c r="E45" s="34"/>
      <c r="F45" s="8"/>
      <c r="G45" s="34"/>
      <c r="H45" s="56"/>
      <c r="I45" s="56"/>
      <c r="J45" s="34"/>
      <c r="K45" s="57" t="str">
        <f t="shared" si="4"/>
        <v/>
      </c>
      <c r="L45" s="58"/>
      <c r="M45" s="6" t="str">
        <f>IF(J45="","",(K45/J45)/LOOKUP(RIGHT($D$2,3),定数!$A$6:$A$13,定数!$B$6:$B$13))</f>
        <v/>
      </c>
      <c r="N45" s="34"/>
      <c r="O45" s="8"/>
      <c r="P45" s="56"/>
      <c r="Q45" s="56"/>
      <c r="R45" s="59" t="str">
        <f>IF(P45="","",T45*M45*LOOKUP(RIGHT($D$2,3),定数!$A$6:$A$13,定数!$B$6:$B$13))</f>
        <v/>
      </c>
      <c r="S45" s="59"/>
      <c r="T45" s="60" t="str">
        <f t="shared" si="5"/>
        <v/>
      </c>
      <c r="U45" s="60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55" t="str">
        <f t="shared" si="0"/>
        <v/>
      </c>
      <c r="D46" s="55"/>
      <c r="E46" s="34"/>
      <c r="F46" s="8"/>
      <c r="G46" s="34"/>
      <c r="H46" s="56"/>
      <c r="I46" s="56"/>
      <c r="J46" s="34"/>
      <c r="K46" s="57" t="str">
        <f t="shared" si="4"/>
        <v/>
      </c>
      <c r="L46" s="58"/>
      <c r="M46" s="6" t="str">
        <f>IF(J46="","",(K46/J46)/LOOKUP(RIGHT($D$2,3),定数!$A$6:$A$13,定数!$B$6:$B$13))</f>
        <v/>
      </c>
      <c r="N46" s="34"/>
      <c r="O46" s="8"/>
      <c r="P46" s="56"/>
      <c r="Q46" s="56"/>
      <c r="R46" s="59" t="str">
        <f>IF(P46="","",T46*M46*LOOKUP(RIGHT($D$2,3),定数!$A$6:$A$13,定数!$B$6:$B$13))</f>
        <v/>
      </c>
      <c r="S46" s="59"/>
      <c r="T46" s="60" t="str">
        <f t="shared" si="5"/>
        <v/>
      </c>
      <c r="U46" s="60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55" t="str">
        <f t="shared" si="0"/>
        <v/>
      </c>
      <c r="D47" s="55"/>
      <c r="E47" s="34"/>
      <c r="F47" s="8"/>
      <c r="G47" s="34"/>
      <c r="H47" s="56"/>
      <c r="I47" s="56"/>
      <c r="J47" s="34"/>
      <c r="K47" s="57" t="str">
        <f t="shared" si="4"/>
        <v/>
      </c>
      <c r="L47" s="58"/>
      <c r="M47" s="6" t="str">
        <f>IF(J47="","",(K47/J47)/LOOKUP(RIGHT($D$2,3),定数!$A$6:$A$13,定数!$B$6:$B$13))</f>
        <v/>
      </c>
      <c r="N47" s="34"/>
      <c r="O47" s="8"/>
      <c r="P47" s="56"/>
      <c r="Q47" s="56"/>
      <c r="R47" s="59" t="str">
        <f>IF(P47="","",T47*M47*LOOKUP(RIGHT($D$2,3),定数!$A$6:$A$13,定数!$B$6:$B$13))</f>
        <v/>
      </c>
      <c r="S47" s="59"/>
      <c r="T47" s="60" t="str">
        <f t="shared" si="5"/>
        <v/>
      </c>
      <c r="U47" s="60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55" t="str">
        <f t="shared" si="0"/>
        <v/>
      </c>
      <c r="D48" s="55"/>
      <c r="E48" s="34"/>
      <c r="F48" s="8"/>
      <c r="G48" s="34"/>
      <c r="H48" s="56"/>
      <c r="I48" s="56"/>
      <c r="J48" s="34"/>
      <c r="K48" s="57" t="str">
        <f t="shared" si="4"/>
        <v/>
      </c>
      <c r="L48" s="58"/>
      <c r="M48" s="6" t="str">
        <f>IF(J48="","",(K48/J48)/LOOKUP(RIGHT($D$2,3),定数!$A$6:$A$13,定数!$B$6:$B$13))</f>
        <v/>
      </c>
      <c r="N48" s="34"/>
      <c r="O48" s="8"/>
      <c r="P48" s="56"/>
      <c r="Q48" s="56"/>
      <c r="R48" s="59" t="str">
        <f>IF(P48="","",T48*M48*LOOKUP(RIGHT($D$2,3),定数!$A$6:$A$13,定数!$B$6:$B$13))</f>
        <v/>
      </c>
      <c r="S48" s="59"/>
      <c r="T48" s="60" t="str">
        <f t="shared" si="5"/>
        <v/>
      </c>
      <c r="U48" s="60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55" t="str">
        <f t="shared" si="0"/>
        <v/>
      </c>
      <c r="D49" s="55"/>
      <c r="E49" s="34"/>
      <c r="F49" s="8"/>
      <c r="G49" s="34"/>
      <c r="H49" s="56"/>
      <c r="I49" s="56"/>
      <c r="J49" s="34"/>
      <c r="K49" s="57" t="str">
        <f t="shared" si="4"/>
        <v/>
      </c>
      <c r="L49" s="58"/>
      <c r="M49" s="6" t="str">
        <f>IF(J49="","",(K49/J49)/LOOKUP(RIGHT($D$2,3),定数!$A$6:$A$13,定数!$B$6:$B$13))</f>
        <v/>
      </c>
      <c r="N49" s="34"/>
      <c r="O49" s="8"/>
      <c r="P49" s="56"/>
      <c r="Q49" s="56"/>
      <c r="R49" s="59" t="str">
        <f>IF(P49="","",T49*M49*LOOKUP(RIGHT($D$2,3),定数!$A$6:$A$13,定数!$B$6:$B$13))</f>
        <v/>
      </c>
      <c r="S49" s="59"/>
      <c r="T49" s="60" t="str">
        <f t="shared" si="5"/>
        <v/>
      </c>
      <c r="U49" s="60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55" t="str">
        <f t="shared" si="0"/>
        <v/>
      </c>
      <c r="D50" s="55"/>
      <c r="E50" s="34"/>
      <c r="F50" s="8"/>
      <c r="G50" s="34"/>
      <c r="H50" s="56"/>
      <c r="I50" s="56"/>
      <c r="J50" s="34"/>
      <c r="K50" s="57" t="str">
        <f t="shared" si="4"/>
        <v/>
      </c>
      <c r="L50" s="58"/>
      <c r="M50" s="6" t="str">
        <f>IF(J50="","",(K50/J50)/LOOKUP(RIGHT($D$2,3),定数!$A$6:$A$13,定数!$B$6:$B$13))</f>
        <v/>
      </c>
      <c r="N50" s="34"/>
      <c r="O50" s="8"/>
      <c r="P50" s="56"/>
      <c r="Q50" s="56"/>
      <c r="R50" s="59" t="str">
        <f>IF(P50="","",T50*M50*LOOKUP(RIGHT($D$2,3),定数!$A$6:$A$13,定数!$B$6:$B$13))</f>
        <v/>
      </c>
      <c r="S50" s="59"/>
      <c r="T50" s="60" t="str">
        <f t="shared" si="5"/>
        <v/>
      </c>
      <c r="U50" s="60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55" t="str">
        <f t="shared" si="0"/>
        <v/>
      </c>
      <c r="D51" s="55"/>
      <c r="E51" s="34"/>
      <c r="F51" s="8"/>
      <c r="G51" s="34"/>
      <c r="H51" s="56"/>
      <c r="I51" s="56"/>
      <c r="J51" s="34"/>
      <c r="K51" s="57" t="str">
        <f t="shared" si="4"/>
        <v/>
      </c>
      <c r="L51" s="58"/>
      <c r="M51" s="6" t="str">
        <f>IF(J51="","",(K51/J51)/LOOKUP(RIGHT($D$2,3),定数!$A$6:$A$13,定数!$B$6:$B$13))</f>
        <v/>
      </c>
      <c r="N51" s="34"/>
      <c r="O51" s="8"/>
      <c r="P51" s="56"/>
      <c r="Q51" s="56"/>
      <c r="R51" s="59" t="str">
        <f>IF(P51="","",T51*M51*LOOKUP(RIGHT($D$2,3),定数!$A$6:$A$13,定数!$B$6:$B$13))</f>
        <v/>
      </c>
      <c r="S51" s="59"/>
      <c r="T51" s="60" t="str">
        <f t="shared" si="5"/>
        <v/>
      </c>
      <c r="U51" s="60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55" t="str">
        <f t="shared" si="0"/>
        <v/>
      </c>
      <c r="D52" s="55"/>
      <c r="E52" s="34"/>
      <c r="F52" s="8"/>
      <c r="G52" s="34"/>
      <c r="H52" s="56"/>
      <c r="I52" s="56"/>
      <c r="J52" s="34"/>
      <c r="K52" s="57" t="str">
        <f t="shared" si="4"/>
        <v/>
      </c>
      <c r="L52" s="58"/>
      <c r="M52" s="6" t="str">
        <f>IF(J52="","",(K52/J52)/LOOKUP(RIGHT($D$2,3),定数!$A$6:$A$13,定数!$B$6:$B$13))</f>
        <v/>
      </c>
      <c r="N52" s="34"/>
      <c r="O52" s="8"/>
      <c r="P52" s="56"/>
      <c r="Q52" s="56"/>
      <c r="R52" s="59" t="str">
        <f>IF(P52="","",T52*M52*LOOKUP(RIGHT($D$2,3),定数!$A$6:$A$13,定数!$B$6:$B$13))</f>
        <v/>
      </c>
      <c r="S52" s="59"/>
      <c r="T52" s="60" t="str">
        <f t="shared" si="5"/>
        <v/>
      </c>
      <c r="U52" s="60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55" t="str">
        <f t="shared" si="0"/>
        <v/>
      </c>
      <c r="D53" s="55"/>
      <c r="E53" s="34"/>
      <c r="F53" s="8"/>
      <c r="G53" s="34"/>
      <c r="H53" s="56"/>
      <c r="I53" s="56"/>
      <c r="J53" s="34"/>
      <c r="K53" s="57" t="str">
        <f t="shared" si="4"/>
        <v/>
      </c>
      <c r="L53" s="58"/>
      <c r="M53" s="6" t="str">
        <f>IF(J53="","",(K53/J53)/LOOKUP(RIGHT($D$2,3),定数!$A$6:$A$13,定数!$B$6:$B$13))</f>
        <v/>
      </c>
      <c r="N53" s="34"/>
      <c r="O53" s="8"/>
      <c r="P53" s="56"/>
      <c r="Q53" s="56"/>
      <c r="R53" s="59" t="str">
        <f>IF(P53="","",T53*M53*LOOKUP(RIGHT($D$2,3),定数!$A$6:$A$13,定数!$B$6:$B$13))</f>
        <v/>
      </c>
      <c r="S53" s="59"/>
      <c r="T53" s="60" t="str">
        <f t="shared" si="5"/>
        <v/>
      </c>
      <c r="U53" s="60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55" t="str">
        <f t="shared" si="0"/>
        <v/>
      </c>
      <c r="D54" s="55"/>
      <c r="E54" s="34"/>
      <c r="F54" s="8"/>
      <c r="G54" s="34"/>
      <c r="H54" s="56"/>
      <c r="I54" s="56"/>
      <c r="J54" s="34"/>
      <c r="K54" s="57" t="str">
        <f t="shared" si="4"/>
        <v/>
      </c>
      <c r="L54" s="58"/>
      <c r="M54" s="6" t="str">
        <f>IF(J54="","",(K54/J54)/LOOKUP(RIGHT($D$2,3),定数!$A$6:$A$13,定数!$B$6:$B$13))</f>
        <v/>
      </c>
      <c r="N54" s="34"/>
      <c r="O54" s="8"/>
      <c r="P54" s="56"/>
      <c r="Q54" s="56"/>
      <c r="R54" s="59" t="str">
        <f>IF(P54="","",T54*M54*LOOKUP(RIGHT($D$2,3),定数!$A$6:$A$13,定数!$B$6:$B$13))</f>
        <v/>
      </c>
      <c r="S54" s="59"/>
      <c r="T54" s="60" t="str">
        <f t="shared" si="5"/>
        <v/>
      </c>
      <c r="U54" s="60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55" t="str">
        <f t="shared" si="0"/>
        <v/>
      </c>
      <c r="D55" s="55"/>
      <c r="E55" s="34"/>
      <c r="F55" s="8"/>
      <c r="G55" s="34"/>
      <c r="H55" s="56"/>
      <c r="I55" s="56"/>
      <c r="J55" s="34"/>
      <c r="K55" s="57" t="str">
        <f t="shared" si="4"/>
        <v/>
      </c>
      <c r="L55" s="58"/>
      <c r="M55" s="6" t="str">
        <f>IF(J55="","",(K55/J55)/LOOKUP(RIGHT($D$2,3),定数!$A$6:$A$13,定数!$B$6:$B$13))</f>
        <v/>
      </c>
      <c r="N55" s="34"/>
      <c r="O55" s="8"/>
      <c r="P55" s="56"/>
      <c r="Q55" s="56"/>
      <c r="R55" s="59" t="str">
        <f>IF(P55="","",T55*M55*LOOKUP(RIGHT($D$2,3),定数!$A$6:$A$13,定数!$B$6:$B$13))</f>
        <v/>
      </c>
      <c r="S55" s="59"/>
      <c r="T55" s="60" t="str">
        <f t="shared" si="5"/>
        <v/>
      </c>
      <c r="U55" s="60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55" t="str">
        <f t="shared" si="0"/>
        <v/>
      </c>
      <c r="D56" s="55"/>
      <c r="E56" s="34"/>
      <c r="F56" s="8"/>
      <c r="G56" s="34"/>
      <c r="H56" s="56"/>
      <c r="I56" s="56"/>
      <c r="J56" s="34"/>
      <c r="K56" s="57" t="str">
        <f t="shared" si="4"/>
        <v/>
      </c>
      <c r="L56" s="58"/>
      <c r="M56" s="6" t="str">
        <f>IF(J56="","",(K56/J56)/LOOKUP(RIGHT($D$2,3),定数!$A$6:$A$13,定数!$B$6:$B$13))</f>
        <v/>
      </c>
      <c r="N56" s="34"/>
      <c r="O56" s="8"/>
      <c r="P56" s="56"/>
      <c r="Q56" s="56"/>
      <c r="R56" s="59" t="str">
        <f>IF(P56="","",T56*M56*LOOKUP(RIGHT($D$2,3),定数!$A$6:$A$13,定数!$B$6:$B$13))</f>
        <v/>
      </c>
      <c r="S56" s="59"/>
      <c r="T56" s="60" t="str">
        <f t="shared" si="5"/>
        <v/>
      </c>
      <c r="U56" s="60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55" t="str">
        <f t="shared" si="0"/>
        <v/>
      </c>
      <c r="D57" s="55"/>
      <c r="E57" s="34"/>
      <c r="F57" s="8"/>
      <c r="G57" s="34"/>
      <c r="H57" s="56"/>
      <c r="I57" s="56"/>
      <c r="J57" s="34"/>
      <c r="K57" s="57" t="str">
        <f t="shared" si="4"/>
        <v/>
      </c>
      <c r="L57" s="58"/>
      <c r="M57" s="6" t="str">
        <f>IF(J57="","",(K57/J57)/LOOKUP(RIGHT($D$2,3),定数!$A$6:$A$13,定数!$B$6:$B$13))</f>
        <v/>
      </c>
      <c r="N57" s="34"/>
      <c r="O57" s="8"/>
      <c r="P57" s="56"/>
      <c r="Q57" s="56"/>
      <c r="R57" s="59" t="str">
        <f>IF(P57="","",T57*M57*LOOKUP(RIGHT($D$2,3),定数!$A$6:$A$13,定数!$B$6:$B$13))</f>
        <v/>
      </c>
      <c r="S57" s="59"/>
      <c r="T57" s="60" t="str">
        <f t="shared" si="5"/>
        <v/>
      </c>
      <c r="U57" s="60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55" t="str">
        <f t="shared" si="0"/>
        <v/>
      </c>
      <c r="D58" s="55"/>
      <c r="E58" s="34"/>
      <c r="F58" s="8"/>
      <c r="G58" s="34"/>
      <c r="H58" s="56"/>
      <c r="I58" s="56"/>
      <c r="J58" s="34"/>
      <c r="K58" s="57" t="str">
        <f t="shared" si="4"/>
        <v/>
      </c>
      <c r="L58" s="58"/>
      <c r="M58" s="6" t="str">
        <f>IF(J58="","",(K58/J58)/LOOKUP(RIGHT($D$2,3),定数!$A$6:$A$13,定数!$B$6:$B$13))</f>
        <v/>
      </c>
      <c r="N58" s="34"/>
      <c r="O58" s="8"/>
      <c r="P58" s="56"/>
      <c r="Q58" s="56"/>
      <c r="R58" s="59" t="str">
        <f>IF(P58="","",T58*M58*LOOKUP(RIGHT($D$2,3),定数!$A$6:$A$13,定数!$B$6:$B$13))</f>
        <v/>
      </c>
      <c r="S58" s="59"/>
      <c r="T58" s="60" t="str">
        <f t="shared" si="5"/>
        <v/>
      </c>
      <c r="U58" s="60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55" t="str">
        <f t="shared" si="0"/>
        <v/>
      </c>
      <c r="D59" s="55"/>
      <c r="E59" s="34"/>
      <c r="F59" s="8"/>
      <c r="G59" s="34"/>
      <c r="H59" s="56"/>
      <c r="I59" s="56"/>
      <c r="J59" s="34"/>
      <c r="K59" s="57" t="str">
        <f t="shared" si="4"/>
        <v/>
      </c>
      <c r="L59" s="58"/>
      <c r="M59" s="6" t="str">
        <f>IF(J59="","",(K59/J59)/LOOKUP(RIGHT($D$2,3),定数!$A$6:$A$13,定数!$B$6:$B$13))</f>
        <v/>
      </c>
      <c r="N59" s="34"/>
      <c r="O59" s="8"/>
      <c r="P59" s="56"/>
      <c r="Q59" s="56"/>
      <c r="R59" s="59" t="str">
        <f>IF(P59="","",T59*M59*LOOKUP(RIGHT($D$2,3),定数!$A$6:$A$13,定数!$B$6:$B$13))</f>
        <v/>
      </c>
      <c r="S59" s="59"/>
      <c r="T59" s="60" t="str">
        <f t="shared" si="5"/>
        <v/>
      </c>
      <c r="U59" s="60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55" t="str">
        <f t="shared" si="0"/>
        <v/>
      </c>
      <c r="D60" s="55"/>
      <c r="E60" s="34"/>
      <c r="F60" s="8"/>
      <c r="G60" s="34"/>
      <c r="H60" s="56"/>
      <c r="I60" s="56"/>
      <c r="J60" s="34"/>
      <c r="K60" s="57" t="str">
        <f t="shared" si="4"/>
        <v/>
      </c>
      <c r="L60" s="58"/>
      <c r="M60" s="6" t="str">
        <f>IF(J60="","",(K60/J60)/LOOKUP(RIGHT($D$2,3),定数!$A$6:$A$13,定数!$B$6:$B$13))</f>
        <v/>
      </c>
      <c r="N60" s="34"/>
      <c r="O60" s="8"/>
      <c r="P60" s="56"/>
      <c r="Q60" s="56"/>
      <c r="R60" s="59" t="str">
        <f>IF(P60="","",T60*M60*LOOKUP(RIGHT($D$2,3),定数!$A$6:$A$13,定数!$B$6:$B$13))</f>
        <v/>
      </c>
      <c r="S60" s="59"/>
      <c r="T60" s="60" t="str">
        <f t="shared" si="5"/>
        <v/>
      </c>
      <c r="U60" s="60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55" t="str">
        <f t="shared" si="0"/>
        <v/>
      </c>
      <c r="D61" s="55"/>
      <c r="E61" s="34"/>
      <c r="F61" s="8"/>
      <c r="G61" s="34"/>
      <c r="H61" s="56"/>
      <c r="I61" s="56"/>
      <c r="J61" s="34"/>
      <c r="K61" s="57" t="str">
        <f t="shared" si="4"/>
        <v/>
      </c>
      <c r="L61" s="58"/>
      <c r="M61" s="6" t="str">
        <f>IF(J61="","",(K61/J61)/LOOKUP(RIGHT($D$2,3),定数!$A$6:$A$13,定数!$B$6:$B$13))</f>
        <v/>
      </c>
      <c r="N61" s="34"/>
      <c r="O61" s="8"/>
      <c r="P61" s="56"/>
      <c r="Q61" s="56"/>
      <c r="R61" s="59" t="str">
        <f>IF(P61="","",T61*M61*LOOKUP(RIGHT($D$2,3),定数!$A$6:$A$13,定数!$B$6:$B$13))</f>
        <v/>
      </c>
      <c r="S61" s="59"/>
      <c r="T61" s="60" t="str">
        <f t="shared" si="5"/>
        <v/>
      </c>
      <c r="U61" s="60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55" t="str">
        <f t="shared" si="0"/>
        <v/>
      </c>
      <c r="D62" s="55"/>
      <c r="E62" s="34"/>
      <c r="F62" s="8"/>
      <c r="G62" s="34"/>
      <c r="H62" s="56"/>
      <c r="I62" s="56"/>
      <c r="J62" s="34"/>
      <c r="K62" s="57" t="str">
        <f t="shared" si="4"/>
        <v/>
      </c>
      <c r="L62" s="58"/>
      <c r="M62" s="6" t="str">
        <f>IF(J62="","",(K62/J62)/LOOKUP(RIGHT($D$2,3),定数!$A$6:$A$13,定数!$B$6:$B$13))</f>
        <v/>
      </c>
      <c r="N62" s="34"/>
      <c r="O62" s="8"/>
      <c r="P62" s="56"/>
      <c r="Q62" s="56"/>
      <c r="R62" s="59" t="str">
        <f>IF(P62="","",T62*M62*LOOKUP(RIGHT($D$2,3),定数!$A$6:$A$13,定数!$B$6:$B$13))</f>
        <v/>
      </c>
      <c r="S62" s="59"/>
      <c r="T62" s="60" t="str">
        <f t="shared" si="5"/>
        <v/>
      </c>
      <c r="U62" s="60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55" t="str">
        <f t="shared" si="0"/>
        <v/>
      </c>
      <c r="D63" s="55"/>
      <c r="E63" s="34"/>
      <c r="F63" s="8"/>
      <c r="G63" s="34"/>
      <c r="H63" s="56"/>
      <c r="I63" s="56"/>
      <c r="J63" s="34"/>
      <c r="K63" s="57" t="str">
        <f t="shared" si="4"/>
        <v/>
      </c>
      <c r="L63" s="58"/>
      <c r="M63" s="6" t="str">
        <f>IF(J63="","",(K63/J63)/LOOKUP(RIGHT($D$2,3),定数!$A$6:$A$13,定数!$B$6:$B$13))</f>
        <v/>
      </c>
      <c r="N63" s="34"/>
      <c r="O63" s="8"/>
      <c r="P63" s="56"/>
      <c r="Q63" s="56"/>
      <c r="R63" s="59" t="str">
        <f>IF(P63="","",T63*M63*LOOKUP(RIGHT($D$2,3),定数!$A$6:$A$13,定数!$B$6:$B$13))</f>
        <v/>
      </c>
      <c r="S63" s="59"/>
      <c r="T63" s="60" t="str">
        <f t="shared" si="5"/>
        <v/>
      </c>
      <c r="U63" s="60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55" t="str">
        <f t="shared" si="0"/>
        <v/>
      </c>
      <c r="D64" s="55"/>
      <c r="E64" s="34"/>
      <c r="F64" s="8"/>
      <c r="G64" s="34"/>
      <c r="H64" s="56"/>
      <c r="I64" s="56"/>
      <c r="J64" s="34"/>
      <c r="K64" s="57" t="str">
        <f t="shared" si="4"/>
        <v/>
      </c>
      <c r="L64" s="58"/>
      <c r="M64" s="6" t="str">
        <f>IF(J64="","",(K64/J64)/LOOKUP(RIGHT($D$2,3),定数!$A$6:$A$13,定数!$B$6:$B$13))</f>
        <v/>
      </c>
      <c r="N64" s="34"/>
      <c r="O64" s="8"/>
      <c r="P64" s="56"/>
      <c r="Q64" s="56"/>
      <c r="R64" s="59" t="str">
        <f>IF(P64="","",T64*M64*LOOKUP(RIGHT($D$2,3),定数!$A$6:$A$13,定数!$B$6:$B$13))</f>
        <v/>
      </c>
      <c r="S64" s="59"/>
      <c r="T64" s="60" t="str">
        <f t="shared" si="5"/>
        <v/>
      </c>
      <c r="U64" s="60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55" t="str">
        <f t="shared" si="0"/>
        <v/>
      </c>
      <c r="D65" s="55"/>
      <c r="E65" s="34"/>
      <c r="F65" s="8"/>
      <c r="G65" s="34"/>
      <c r="H65" s="56"/>
      <c r="I65" s="56"/>
      <c r="J65" s="34"/>
      <c r="K65" s="57" t="str">
        <f t="shared" si="4"/>
        <v/>
      </c>
      <c r="L65" s="58"/>
      <c r="M65" s="6" t="str">
        <f>IF(J65="","",(K65/J65)/LOOKUP(RIGHT($D$2,3),定数!$A$6:$A$13,定数!$B$6:$B$13))</f>
        <v/>
      </c>
      <c r="N65" s="34"/>
      <c r="O65" s="8"/>
      <c r="P65" s="56"/>
      <c r="Q65" s="56"/>
      <c r="R65" s="59" t="str">
        <f>IF(P65="","",T65*M65*LOOKUP(RIGHT($D$2,3),定数!$A$6:$A$13,定数!$B$6:$B$13))</f>
        <v/>
      </c>
      <c r="S65" s="59"/>
      <c r="T65" s="60" t="str">
        <f t="shared" si="5"/>
        <v/>
      </c>
      <c r="U65" s="60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55" t="str">
        <f t="shared" si="0"/>
        <v/>
      </c>
      <c r="D66" s="55"/>
      <c r="E66" s="34"/>
      <c r="F66" s="8"/>
      <c r="G66" s="34"/>
      <c r="H66" s="56"/>
      <c r="I66" s="56"/>
      <c r="J66" s="34"/>
      <c r="K66" s="57" t="str">
        <f t="shared" si="4"/>
        <v/>
      </c>
      <c r="L66" s="58"/>
      <c r="M66" s="6" t="str">
        <f>IF(J66="","",(K66/J66)/LOOKUP(RIGHT($D$2,3),定数!$A$6:$A$13,定数!$B$6:$B$13))</f>
        <v/>
      </c>
      <c r="N66" s="34"/>
      <c r="O66" s="8"/>
      <c r="P66" s="56"/>
      <c r="Q66" s="56"/>
      <c r="R66" s="59" t="str">
        <f>IF(P66="","",T66*M66*LOOKUP(RIGHT($D$2,3),定数!$A$6:$A$13,定数!$B$6:$B$13))</f>
        <v/>
      </c>
      <c r="S66" s="59"/>
      <c r="T66" s="60" t="str">
        <f t="shared" si="5"/>
        <v/>
      </c>
      <c r="U66" s="60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55" t="str">
        <f t="shared" si="0"/>
        <v/>
      </c>
      <c r="D67" s="55"/>
      <c r="E67" s="34"/>
      <c r="F67" s="8"/>
      <c r="G67" s="34"/>
      <c r="H67" s="56"/>
      <c r="I67" s="56"/>
      <c r="J67" s="34"/>
      <c r="K67" s="57" t="str">
        <f t="shared" si="4"/>
        <v/>
      </c>
      <c r="L67" s="58"/>
      <c r="M67" s="6" t="str">
        <f>IF(J67="","",(K67/J67)/LOOKUP(RIGHT($D$2,3),定数!$A$6:$A$13,定数!$B$6:$B$13))</f>
        <v/>
      </c>
      <c r="N67" s="34"/>
      <c r="O67" s="8"/>
      <c r="P67" s="56"/>
      <c r="Q67" s="56"/>
      <c r="R67" s="59" t="str">
        <f>IF(P67="","",T67*M67*LOOKUP(RIGHT($D$2,3),定数!$A$6:$A$13,定数!$B$6:$B$13))</f>
        <v/>
      </c>
      <c r="S67" s="59"/>
      <c r="T67" s="60" t="str">
        <f t="shared" si="5"/>
        <v/>
      </c>
      <c r="U67" s="60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55" t="str">
        <f t="shared" si="0"/>
        <v/>
      </c>
      <c r="D68" s="55"/>
      <c r="E68" s="34"/>
      <c r="F68" s="8"/>
      <c r="G68" s="34"/>
      <c r="H68" s="56"/>
      <c r="I68" s="56"/>
      <c r="J68" s="34"/>
      <c r="K68" s="57" t="str">
        <f t="shared" si="4"/>
        <v/>
      </c>
      <c r="L68" s="58"/>
      <c r="M68" s="6" t="str">
        <f>IF(J68="","",(K68/J68)/LOOKUP(RIGHT($D$2,3),定数!$A$6:$A$13,定数!$B$6:$B$13))</f>
        <v/>
      </c>
      <c r="N68" s="34"/>
      <c r="O68" s="8"/>
      <c r="P68" s="56"/>
      <c r="Q68" s="56"/>
      <c r="R68" s="59" t="str">
        <f>IF(P68="","",T68*M68*LOOKUP(RIGHT($D$2,3),定数!$A$6:$A$13,定数!$B$6:$B$13))</f>
        <v/>
      </c>
      <c r="S68" s="59"/>
      <c r="T68" s="60" t="str">
        <f t="shared" si="5"/>
        <v/>
      </c>
      <c r="U68" s="60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55" t="str">
        <f t="shared" si="0"/>
        <v/>
      </c>
      <c r="D69" s="55"/>
      <c r="E69" s="34"/>
      <c r="F69" s="8"/>
      <c r="G69" s="34"/>
      <c r="H69" s="56"/>
      <c r="I69" s="56"/>
      <c r="J69" s="34"/>
      <c r="K69" s="57" t="str">
        <f t="shared" si="4"/>
        <v/>
      </c>
      <c r="L69" s="58"/>
      <c r="M69" s="6" t="str">
        <f>IF(J69="","",(K69/J69)/LOOKUP(RIGHT($D$2,3),定数!$A$6:$A$13,定数!$B$6:$B$13))</f>
        <v/>
      </c>
      <c r="N69" s="34"/>
      <c r="O69" s="8"/>
      <c r="P69" s="56"/>
      <c r="Q69" s="56"/>
      <c r="R69" s="59" t="str">
        <f>IF(P69="","",T69*M69*LOOKUP(RIGHT($D$2,3),定数!$A$6:$A$13,定数!$B$6:$B$13))</f>
        <v/>
      </c>
      <c r="S69" s="59"/>
      <c r="T69" s="60" t="str">
        <f t="shared" si="5"/>
        <v/>
      </c>
      <c r="U69" s="60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55" t="str">
        <f t="shared" si="0"/>
        <v/>
      </c>
      <c r="D70" s="55"/>
      <c r="E70" s="34"/>
      <c r="F70" s="8"/>
      <c r="G70" s="34"/>
      <c r="H70" s="56"/>
      <c r="I70" s="56"/>
      <c r="J70" s="34"/>
      <c r="K70" s="57" t="str">
        <f t="shared" si="4"/>
        <v/>
      </c>
      <c r="L70" s="58"/>
      <c r="M70" s="6" t="str">
        <f>IF(J70="","",(K70/J70)/LOOKUP(RIGHT($D$2,3),定数!$A$6:$A$13,定数!$B$6:$B$13))</f>
        <v/>
      </c>
      <c r="N70" s="34"/>
      <c r="O70" s="8"/>
      <c r="P70" s="56"/>
      <c r="Q70" s="56"/>
      <c r="R70" s="59" t="str">
        <f>IF(P70="","",T70*M70*LOOKUP(RIGHT($D$2,3),定数!$A$6:$A$13,定数!$B$6:$B$13))</f>
        <v/>
      </c>
      <c r="S70" s="59"/>
      <c r="T70" s="60" t="str">
        <f t="shared" si="5"/>
        <v/>
      </c>
      <c r="U70" s="60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55" t="str">
        <f t="shared" si="0"/>
        <v/>
      </c>
      <c r="D71" s="55"/>
      <c r="E71" s="34"/>
      <c r="F71" s="8"/>
      <c r="G71" s="34"/>
      <c r="H71" s="56"/>
      <c r="I71" s="56"/>
      <c r="J71" s="34"/>
      <c r="K71" s="57" t="str">
        <f t="shared" si="4"/>
        <v/>
      </c>
      <c r="L71" s="58"/>
      <c r="M71" s="6" t="str">
        <f>IF(J71="","",(K71/J71)/LOOKUP(RIGHT($D$2,3),定数!$A$6:$A$13,定数!$B$6:$B$13))</f>
        <v/>
      </c>
      <c r="N71" s="34"/>
      <c r="O71" s="8"/>
      <c r="P71" s="56"/>
      <c r="Q71" s="56"/>
      <c r="R71" s="59" t="str">
        <f>IF(P71="","",T71*M71*LOOKUP(RIGHT($D$2,3),定数!$A$6:$A$13,定数!$B$6:$B$13))</f>
        <v/>
      </c>
      <c r="S71" s="59"/>
      <c r="T71" s="60" t="str">
        <f t="shared" si="5"/>
        <v/>
      </c>
      <c r="U71" s="60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55" t="str">
        <f t="shared" si="0"/>
        <v/>
      </c>
      <c r="D72" s="55"/>
      <c r="E72" s="34"/>
      <c r="F72" s="8"/>
      <c r="G72" s="34"/>
      <c r="H72" s="56"/>
      <c r="I72" s="56"/>
      <c r="J72" s="34"/>
      <c r="K72" s="57" t="str">
        <f t="shared" si="4"/>
        <v/>
      </c>
      <c r="L72" s="58"/>
      <c r="M72" s="6" t="str">
        <f>IF(J72="","",(K72/J72)/LOOKUP(RIGHT($D$2,3),定数!$A$6:$A$13,定数!$B$6:$B$13))</f>
        <v/>
      </c>
      <c r="N72" s="34"/>
      <c r="O72" s="8"/>
      <c r="P72" s="56"/>
      <c r="Q72" s="56"/>
      <c r="R72" s="59" t="str">
        <f>IF(P72="","",T72*M72*LOOKUP(RIGHT($D$2,3),定数!$A$6:$A$13,定数!$B$6:$B$13))</f>
        <v/>
      </c>
      <c r="S72" s="59"/>
      <c r="T72" s="60" t="str">
        <f t="shared" si="5"/>
        <v/>
      </c>
      <c r="U72" s="60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55" t="str">
        <f t="shared" si="0"/>
        <v/>
      </c>
      <c r="D73" s="55"/>
      <c r="E73" s="34"/>
      <c r="F73" s="8"/>
      <c r="G73" s="34"/>
      <c r="H73" s="56"/>
      <c r="I73" s="56"/>
      <c r="J73" s="34"/>
      <c r="K73" s="57" t="str">
        <f t="shared" si="4"/>
        <v/>
      </c>
      <c r="L73" s="58"/>
      <c r="M73" s="6" t="str">
        <f>IF(J73="","",(K73/J73)/LOOKUP(RIGHT($D$2,3),定数!$A$6:$A$13,定数!$B$6:$B$13))</f>
        <v/>
      </c>
      <c r="N73" s="34"/>
      <c r="O73" s="8"/>
      <c r="P73" s="56"/>
      <c r="Q73" s="56"/>
      <c r="R73" s="59" t="str">
        <f>IF(P73="","",T73*M73*LOOKUP(RIGHT($D$2,3),定数!$A$6:$A$13,定数!$B$6:$B$13))</f>
        <v/>
      </c>
      <c r="S73" s="59"/>
      <c r="T73" s="60" t="str">
        <f t="shared" si="5"/>
        <v/>
      </c>
      <c r="U73" s="60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55" t="str">
        <f t="shared" ref="C74:C108" si="9">IF(R73="","",C73+R73)</f>
        <v/>
      </c>
      <c r="D74" s="55"/>
      <c r="E74" s="34"/>
      <c r="F74" s="8"/>
      <c r="G74" s="34"/>
      <c r="H74" s="56"/>
      <c r="I74" s="56"/>
      <c r="J74" s="34"/>
      <c r="K74" s="57" t="str">
        <f t="shared" si="4"/>
        <v/>
      </c>
      <c r="L74" s="58"/>
      <c r="M74" s="6" t="str">
        <f>IF(J74="","",(K74/J74)/LOOKUP(RIGHT($D$2,3),定数!$A$6:$A$13,定数!$B$6:$B$13))</f>
        <v/>
      </c>
      <c r="N74" s="34"/>
      <c r="O74" s="8"/>
      <c r="P74" s="56"/>
      <c r="Q74" s="56"/>
      <c r="R74" s="59" t="str">
        <f>IF(P74="","",T74*M74*LOOKUP(RIGHT($D$2,3),定数!$A$6:$A$13,定数!$B$6:$B$13))</f>
        <v/>
      </c>
      <c r="S74" s="59"/>
      <c r="T74" s="60" t="str">
        <f t="shared" si="5"/>
        <v/>
      </c>
      <c r="U74" s="60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55" t="str">
        <f t="shared" si="9"/>
        <v/>
      </c>
      <c r="D75" s="55"/>
      <c r="E75" s="34"/>
      <c r="F75" s="8"/>
      <c r="G75" s="34"/>
      <c r="H75" s="56"/>
      <c r="I75" s="56"/>
      <c r="J75" s="34"/>
      <c r="K75" s="57" t="str">
        <f t="shared" ref="K75:K108" si="10">IF(J75="","",C75*0.03)</f>
        <v/>
      </c>
      <c r="L75" s="58"/>
      <c r="M75" s="6" t="str">
        <f>IF(J75="","",(K75/J75)/LOOKUP(RIGHT($D$2,3),定数!$A$6:$A$13,定数!$B$6:$B$13))</f>
        <v/>
      </c>
      <c r="N75" s="34"/>
      <c r="O75" s="8"/>
      <c r="P75" s="56"/>
      <c r="Q75" s="56"/>
      <c r="R75" s="59" t="str">
        <f>IF(P75="","",T75*M75*LOOKUP(RIGHT($D$2,3),定数!$A$6:$A$13,定数!$B$6:$B$13))</f>
        <v/>
      </c>
      <c r="S75" s="59"/>
      <c r="T75" s="60" t="str">
        <f t="shared" si="5"/>
        <v/>
      </c>
      <c r="U75" s="60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55" t="str">
        <f t="shared" si="9"/>
        <v/>
      </c>
      <c r="D76" s="55"/>
      <c r="E76" s="34"/>
      <c r="F76" s="8"/>
      <c r="G76" s="34"/>
      <c r="H76" s="56"/>
      <c r="I76" s="56"/>
      <c r="J76" s="34"/>
      <c r="K76" s="57" t="str">
        <f t="shared" si="10"/>
        <v/>
      </c>
      <c r="L76" s="58"/>
      <c r="M76" s="6" t="str">
        <f>IF(J76="","",(K76/J76)/LOOKUP(RIGHT($D$2,3),定数!$A$6:$A$13,定数!$B$6:$B$13))</f>
        <v/>
      </c>
      <c r="N76" s="34"/>
      <c r="O76" s="8"/>
      <c r="P76" s="56"/>
      <c r="Q76" s="56"/>
      <c r="R76" s="59" t="str">
        <f>IF(P76="","",T76*M76*LOOKUP(RIGHT($D$2,3),定数!$A$6:$A$13,定数!$B$6:$B$13))</f>
        <v/>
      </c>
      <c r="S76" s="59"/>
      <c r="T76" s="60" t="str">
        <f t="shared" ref="T76:T108" si="12">IF(P76="","",IF(G76="買",(P76-H76),(H76-P76))*IF(RIGHT($D$2,3)="JPY",100,10000))</f>
        <v/>
      </c>
      <c r="U76" s="60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55" t="str">
        <f t="shared" si="9"/>
        <v/>
      </c>
      <c r="D77" s="55"/>
      <c r="E77" s="34"/>
      <c r="F77" s="8"/>
      <c r="G77" s="34"/>
      <c r="H77" s="56"/>
      <c r="I77" s="56"/>
      <c r="J77" s="34"/>
      <c r="K77" s="57" t="str">
        <f t="shared" si="10"/>
        <v/>
      </c>
      <c r="L77" s="58"/>
      <c r="M77" s="6" t="str">
        <f>IF(J77="","",(K77/J77)/LOOKUP(RIGHT($D$2,3),定数!$A$6:$A$13,定数!$B$6:$B$13))</f>
        <v/>
      </c>
      <c r="N77" s="34"/>
      <c r="O77" s="8"/>
      <c r="P77" s="56"/>
      <c r="Q77" s="56"/>
      <c r="R77" s="59" t="str">
        <f>IF(P77="","",T77*M77*LOOKUP(RIGHT($D$2,3),定数!$A$6:$A$13,定数!$B$6:$B$13))</f>
        <v/>
      </c>
      <c r="S77" s="59"/>
      <c r="T77" s="60" t="str">
        <f t="shared" si="12"/>
        <v/>
      </c>
      <c r="U77" s="60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55" t="str">
        <f t="shared" si="9"/>
        <v/>
      </c>
      <c r="D78" s="55"/>
      <c r="E78" s="34"/>
      <c r="F78" s="8"/>
      <c r="G78" s="34"/>
      <c r="H78" s="56"/>
      <c r="I78" s="56"/>
      <c r="J78" s="34"/>
      <c r="K78" s="57" t="str">
        <f t="shared" si="10"/>
        <v/>
      </c>
      <c r="L78" s="58"/>
      <c r="M78" s="6" t="str">
        <f>IF(J78="","",(K78/J78)/LOOKUP(RIGHT($D$2,3),定数!$A$6:$A$13,定数!$B$6:$B$13))</f>
        <v/>
      </c>
      <c r="N78" s="34"/>
      <c r="O78" s="8"/>
      <c r="P78" s="56"/>
      <c r="Q78" s="56"/>
      <c r="R78" s="59" t="str">
        <f>IF(P78="","",T78*M78*LOOKUP(RIGHT($D$2,3),定数!$A$6:$A$13,定数!$B$6:$B$13))</f>
        <v/>
      </c>
      <c r="S78" s="59"/>
      <c r="T78" s="60" t="str">
        <f t="shared" si="12"/>
        <v/>
      </c>
      <c r="U78" s="60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55" t="str">
        <f t="shared" si="9"/>
        <v/>
      </c>
      <c r="D79" s="55"/>
      <c r="E79" s="34"/>
      <c r="F79" s="8"/>
      <c r="G79" s="34"/>
      <c r="H79" s="56"/>
      <c r="I79" s="56"/>
      <c r="J79" s="34"/>
      <c r="K79" s="57" t="str">
        <f t="shared" si="10"/>
        <v/>
      </c>
      <c r="L79" s="58"/>
      <c r="M79" s="6" t="str">
        <f>IF(J79="","",(K79/J79)/LOOKUP(RIGHT($D$2,3),定数!$A$6:$A$13,定数!$B$6:$B$13))</f>
        <v/>
      </c>
      <c r="N79" s="34"/>
      <c r="O79" s="8"/>
      <c r="P79" s="56"/>
      <c r="Q79" s="56"/>
      <c r="R79" s="59" t="str">
        <f>IF(P79="","",T79*M79*LOOKUP(RIGHT($D$2,3),定数!$A$6:$A$13,定数!$B$6:$B$13))</f>
        <v/>
      </c>
      <c r="S79" s="59"/>
      <c r="T79" s="60" t="str">
        <f t="shared" si="12"/>
        <v/>
      </c>
      <c r="U79" s="60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55" t="str">
        <f t="shared" si="9"/>
        <v/>
      </c>
      <c r="D80" s="55"/>
      <c r="E80" s="34"/>
      <c r="F80" s="8"/>
      <c r="G80" s="34"/>
      <c r="H80" s="56"/>
      <c r="I80" s="56"/>
      <c r="J80" s="34"/>
      <c r="K80" s="57" t="str">
        <f t="shared" si="10"/>
        <v/>
      </c>
      <c r="L80" s="58"/>
      <c r="M80" s="6" t="str">
        <f>IF(J80="","",(K80/J80)/LOOKUP(RIGHT($D$2,3),定数!$A$6:$A$13,定数!$B$6:$B$13))</f>
        <v/>
      </c>
      <c r="N80" s="34"/>
      <c r="O80" s="8"/>
      <c r="P80" s="56"/>
      <c r="Q80" s="56"/>
      <c r="R80" s="59" t="str">
        <f>IF(P80="","",T80*M80*LOOKUP(RIGHT($D$2,3),定数!$A$6:$A$13,定数!$B$6:$B$13))</f>
        <v/>
      </c>
      <c r="S80" s="59"/>
      <c r="T80" s="60" t="str">
        <f t="shared" si="12"/>
        <v/>
      </c>
      <c r="U80" s="60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55" t="str">
        <f t="shared" si="9"/>
        <v/>
      </c>
      <c r="D81" s="55"/>
      <c r="E81" s="34"/>
      <c r="F81" s="8"/>
      <c r="G81" s="34"/>
      <c r="H81" s="56"/>
      <c r="I81" s="56"/>
      <c r="J81" s="34"/>
      <c r="K81" s="57" t="str">
        <f t="shared" si="10"/>
        <v/>
      </c>
      <c r="L81" s="58"/>
      <c r="M81" s="6" t="str">
        <f>IF(J81="","",(K81/J81)/LOOKUP(RIGHT($D$2,3),定数!$A$6:$A$13,定数!$B$6:$B$13))</f>
        <v/>
      </c>
      <c r="N81" s="34"/>
      <c r="O81" s="8"/>
      <c r="P81" s="56"/>
      <c r="Q81" s="56"/>
      <c r="R81" s="59" t="str">
        <f>IF(P81="","",T81*M81*LOOKUP(RIGHT($D$2,3),定数!$A$6:$A$13,定数!$B$6:$B$13))</f>
        <v/>
      </c>
      <c r="S81" s="59"/>
      <c r="T81" s="60" t="str">
        <f t="shared" si="12"/>
        <v/>
      </c>
      <c r="U81" s="60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55" t="str">
        <f t="shared" si="9"/>
        <v/>
      </c>
      <c r="D82" s="55"/>
      <c r="E82" s="34"/>
      <c r="F82" s="8"/>
      <c r="G82" s="34"/>
      <c r="H82" s="56"/>
      <c r="I82" s="56"/>
      <c r="J82" s="34"/>
      <c r="K82" s="57" t="str">
        <f t="shared" si="10"/>
        <v/>
      </c>
      <c r="L82" s="58"/>
      <c r="M82" s="6" t="str">
        <f>IF(J82="","",(K82/J82)/LOOKUP(RIGHT($D$2,3),定数!$A$6:$A$13,定数!$B$6:$B$13))</f>
        <v/>
      </c>
      <c r="N82" s="34"/>
      <c r="O82" s="8"/>
      <c r="P82" s="56"/>
      <c r="Q82" s="56"/>
      <c r="R82" s="59" t="str">
        <f>IF(P82="","",T82*M82*LOOKUP(RIGHT($D$2,3),定数!$A$6:$A$13,定数!$B$6:$B$13))</f>
        <v/>
      </c>
      <c r="S82" s="59"/>
      <c r="T82" s="60" t="str">
        <f t="shared" si="12"/>
        <v/>
      </c>
      <c r="U82" s="60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55" t="str">
        <f t="shared" si="9"/>
        <v/>
      </c>
      <c r="D83" s="55"/>
      <c r="E83" s="34"/>
      <c r="F83" s="8"/>
      <c r="G83" s="34"/>
      <c r="H83" s="56"/>
      <c r="I83" s="56"/>
      <c r="J83" s="34"/>
      <c r="K83" s="57" t="str">
        <f t="shared" si="10"/>
        <v/>
      </c>
      <c r="L83" s="58"/>
      <c r="M83" s="6" t="str">
        <f>IF(J83="","",(K83/J83)/LOOKUP(RIGHT($D$2,3),定数!$A$6:$A$13,定数!$B$6:$B$13))</f>
        <v/>
      </c>
      <c r="N83" s="34"/>
      <c r="O83" s="8"/>
      <c r="P83" s="56"/>
      <c r="Q83" s="56"/>
      <c r="R83" s="59" t="str">
        <f>IF(P83="","",T83*M83*LOOKUP(RIGHT($D$2,3),定数!$A$6:$A$13,定数!$B$6:$B$13))</f>
        <v/>
      </c>
      <c r="S83" s="59"/>
      <c r="T83" s="60" t="str">
        <f t="shared" si="12"/>
        <v/>
      </c>
      <c r="U83" s="60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55" t="str">
        <f t="shared" si="9"/>
        <v/>
      </c>
      <c r="D84" s="55"/>
      <c r="E84" s="34"/>
      <c r="F84" s="8"/>
      <c r="G84" s="34"/>
      <c r="H84" s="56"/>
      <c r="I84" s="56"/>
      <c r="J84" s="34"/>
      <c r="K84" s="57" t="str">
        <f t="shared" si="10"/>
        <v/>
      </c>
      <c r="L84" s="58"/>
      <c r="M84" s="6" t="str">
        <f>IF(J84="","",(K84/J84)/LOOKUP(RIGHT($D$2,3),定数!$A$6:$A$13,定数!$B$6:$B$13))</f>
        <v/>
      </c>
      <c r="N84" s="34"/>
      <c r="O84" s="8"/>
      <c r="P84" s="56"/>
      <c r="Q84" s="56"/>
      <c r="R84" s="59" t="str">
        <f>IF(P84="","",T84*M84*LOOKUP(RIGHT($D$2,3),定数!$A$6:$A$13,定数!$B$6:$B$13))</f>
        <v/>
      </c>
      <c r="S84" s="59"/>
      <c r="T84" s="60" t="str">
        <f t="shared" si="12"/>
        <v/>
      </c>
      <c r="U84" s="60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55" t="str">
        <f t="shared" si="9"/>
        <v/>
      </c>
      <c r="D85" s="55"/>
      <c r="E85" s="34"/>
      <c r="F85" s="8"/>
      <c r="G85" s="34"/>
      <c r="H85" s="56"/>
      <c r="I85" s="56"/>
      <c r="J85" s="34"/>
      <c r="K85" s="57" t="str">
        <f t="shared" si="10"/>
        <v/>
      </c>
      <c r="L85" s="58"/>
      <c r="M85" s="6" t="str">
        <f>IF(J85="","",(K85/J85)/LOOKUP(RIGHT($D$2,3),定数!$A$6:$A$13,定数!$B$6:$B$13))</f>
        <v/>
      </c>
      <c r="N85" s="34"/>
      <c r="O85" s="8"/>
      <c r="P85" s="56"/>
      <c r="Q85" s="56"/>
      <c r="R85" s="59" t="str">
        <f>IF(P85="","",T85*M85*LOOKUP(RIGHT($D$2,3),定数!$A$6:$A$13,定数!$B$6:$B$13))</f>
        <v/>
      </c>
      <c r="S85" s="59"/>
      <c r="T85" s="60" t="str">
        <f t="shared" si="12"/>
        <v/>
      </c>
      <c r="U85" s="60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55" t="str">
        <f t="shared" si="9"/>
        <v/>
      </c>
      <c r="D86" s="55"/>
      <c r="E86" s="34"/>
      <c r="F86" s="8"/>
      <c r="G86" s="34"/>
      <c r="H86" s="56"/>
      <c r="I86" s="56"/>
      <c r="J86" s="34"/>
      <c r="K86" s="57" t="str">
        <f t="shared" si="10"/>
        <v/>
      </c>
      <c r="L86" s="58"/>
      <c r="M86" s="6" t="str">
        <f>IF(J86="","",(K86/J86)/LOOKUP(RIGHT($D$2,3),定数!$A$6:$A$13,定数!$B$6:$B$13))</f>
        <v/>
      </c>
      <c r="N86" s="34"/>
      <c r="O86" s="8"/>
      <c r="P86" s="56"/>
      <c r="Q86" s="56"/>
      <c r="R86" s="59" t="str">
        <f>IF(P86="","",T86*M86*LOOKUP(RIGHT($D$2,3),定数!$A$6:$A$13,定数!$B$6:$B$13))</f>
        <v/>
      </c>
      <c r="S86" s="59"/>
      <c r="T86" s="60" t="str">
        <f t="shared" si="12"/>
        <v/>
      </c>
      <c r="U86" s="60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55" t="str">
        <f t="shared" si="9"/>
        <v/>
      </c>
      <c r="D87" s="55"/>
      <c r="E87" s="34"/>
      <c r="F87" s="8"/>
      <c r="G87" s="34"/>
      <c r="H87" s="56"/>
      <c r="I87" s="56"/>
      <c r="J87" s="34"/>
      <c r="K87" s="57" t="str">
        <f t="shared" si="10"/>
        <v/>
      </c>
      <c r="L87" s="58"/>
      <c r="M87" s="6" t="str">
        <f>IF(J87="","",(K87/J87)/LOOKUP(RIGHT($D$2,3),定数!$A$6:$A$13,定数!$B$6:$B$13))</f>
        <v/>
      </c>
      <c r="N87" s="34"/>
      <c r="O87" s="8"/>
      <c r="P87" s="56"/>
      <c r="Q87" s="56"/>
      <c r="R87" s="59" t="str">
        <f>IF(P87="","",T87*M87*LOOKUP(RIGHT($D$2,3),定数!$A$6:$A$13,定数!$B$6:$B$13))</f>
        <v/>
      </c>
      <c r="S87" s="59"/>
      <c r="T87" s="60" t="str">
        <f t="shared" si="12"/>
        <v/>
      </c>
      <c r="U87" s="60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55" t="str">
        <f t="shared" si="9"/>
        <v/>
      </c>
      <c r="D88" s="55"/>
      <c r="E88" s="34"/>
      <c r="F88" s="8"/>
      <c r="G88" s="34"/>
      <c r="H88" s="56"/>
      <c r="I88" s="56"/>
      <c r="J88" s="34"/>
      <c r="K88" s="57" t="str">
        <f t="shared" si="10"/>
        <v/>
      </c>
      <c r="L88" s="58"/>
      <c r="M88" s="6" t="str">
        <f>IF(J88="","",(K88/J88)/LOOKUP(RIGHT($D$2,3),定数!$A$6:$A$13,定数!$B$6:$B$13))</f>
        <v/>
      </c>
      <c r="N88" s="34"/>
      <c r="O88" s="8"/>
      <c r="P88" s="56"/>
      <c r="Q88" s="56"/>
      <c r="R88" s="59" t="str">
        <f>IF(P88="","",T88*M88*LOOKUP(RIGHT($D$2,3),定数!$A$6:$A$13,定数!$B$6:$B$13))</f>
        <v/>
      </c>
      <c r="S88" s="59"/>
      <c r="T88" s="60" t="str">
        <f t="shared" si="12"/>
        <v/>
      </c>
      <c r="U88" s="60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55" t="str">
        <f t="shared" si="9"/>
        <v/>
      </c>
      <c r="D89" s="55"/>
      <c r="E89" s="34"/>
      <c r="F89" s="8"/>
      <c r="G89" s="34"/>
      <c r="H89" s="56"/>
      <c r="I89" s="56"/>
      <c r="J89" s="34"/>
      <c r="K89" s="57" t="str">
        <f t="shared" si="10"/>
        <v/>
      </c>
      <c r="L89" s="58"/>
      <c r="M89" s="6" t="str">
        <f>IF(J89="","",(K89/J89)/LOOKUP(RIGHT($D$2,3),定数!$A$6:$A$13,定数!$B$6:$B$13))</f>
        <v/>
      </c>
      <c r="N89" s="34"/>
      <c r="O89" s="8"/>
      <c r="P89" s="56"/>
      <c r="Q89" s="56"/>
      <c r="R89" s="59" t="str">
        <f>IF(P89="","",T89*M89*LOOKUP(RIGHT($D$2,3),定数!$A$6:$A$13,定数!$B$6:$B$13))</f>
        <v/>
      </c>
      <c r="S89" s="59"/>
      <c r="T89" s="60" t="str">
        <f t="shared" si="12"/>
        <v/>
      </c>
      <c r="U89" s="60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55" t="str">
        <f t="shared" si="9"/>
        <v/>
      </c>
      <c r="D90" s="55"/>
      <c r="E90" s="34"/>
      <c r="F90" s="8"/>
      <c r="G90" s="34"/>
      <c r="H90" s="56"/>
      <c r="I90" s="56"/>
      <c r="J90" s="34"/>
      <c r="K90" s="57" t="str">
        <f t="shared" si="10"/>
        <v/>
      </c>
      <c r="L90" s="58"/>
      <c r="M90" s="6" t="str">
        <f>IF(J90="","",(K90/J90)/LOOKUP(RIGHT($D$2,3),定数!$A$6:$A$13,定数!$B$6:$B$13))</f>
        <v/>
      </c>
      <c r="N90" s="34"/>
      <c r="O90" s="8"/>
      <c r="P90" s="56"/>
      <c r="Q90" s="56"/>
      <c r="R90" s="59" t="str">
        <f>IF(P90="","",T90*M90*LOOKUP(RIGHT($D$2,3),定数!$A$6:$A$13,定数!$B$6:$B$13))</f>
        <v/>
      </c>
      <c r="S90" s="59"/>
      <c r="T90" s="60" t="str">
        <f t="shared" si="12"/>
        <v/>
      </c>
      <c r="U90" s="60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55" t="str">
        <f t="shared" si="9"/>
        <v/>
      </c>
      <c r="D91" s="55"/>
      <c r="E91" s="34"/>
      <c r="F91" s="8"/>
      <c r="G91" s="34"/>
      <c r="H91" s="56"/>
      <c r="I91" s="56"/>
      <c r="J91" s="34"/>
      <c r="K91" s="57" t="str">
        <f t="shared" si="10"/>
        <v/>
      </c>
      <c r="L91" s="58"/>
      <c r="M91" s="6" t="str">
        <f>IF(J91="","",(K91/J91)/LOOKUP(RIGHT($D$2,3),定数!$A$6:$A$13,定数!$B$6:$B$13))</f>
        <v/>
      </c>
      <c r="N91" s="34"/>
      <c r="O91" s="8"/>
      <c r="P91" s="56"/>
      <c r="Q91" s="56"/>
      <c r="R91" s="59" t="str">
        <f>IF(P91="","",T91*M91*LOOKUP(RIGHT($D$2,3),定数!$A$6:$A$13,定数!$B$6:$B$13))</f>
        <v/>
      </c>
      <c r="S91" s="59"/>
      <c r="T91" s="60" t="str">
        <f t="shared" si="12"/>
        <v/>
      </c>
      <c r="U91" s="60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55" t="str">
        <f t="shared" si="9"/>
        <v/>
      </c>
      <c r="D92" s="55"/>
      <c r="E92" s="34"/>
      <c r="F92" s="8"/>
      <c r="G92" s="34"/>
      <c r="H92" s="56"/>
      <c r="I92" s="56"/>
      <c r="J92" s="34"/>
      <c r="K92" s="57" t="str">
        <f t="shared" si="10"/>
        <v/>
      </c>
      <c r="L92" s="58"/>
      <c r="M92" s="6" t="str">
        <f>IF(J92="","",(K92/J92)/LOOKUP(RIGHT($D$2,3),定数!$A$6:$A$13,定数!$B$6:$B$13))</f>
        <v/>
      </c>
      <c r="N92" s="34"/>
      <c r="O92" s="8"/>
      <c r="P92" s="56"/>
      <c r="Q92" s="56"/>
      <c r="R92" s="59" t="str">
        <f>IF(P92="","",T92*M92*LOOKUP(RIGHT($D$2,3),定数!$A$6:$A$13,定数!$B$6:$B$13))</f>
        <v/>
      </c>
      <c r="S92" s="59"/>
      <c r="T92" s="60" t="str">
        <f t="shared" si="12"/>
        <v/>
      </c>
      <c r="U92" s="60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55" t="str">
        <f t="shared" si="9"/>
        <v/>
      </c>
      <c r="D93" s="55"/>
      <c r="E93" s="34"/>
      <c r="F93" s="8"/>
      <c r="G93" s="34"/>
      <c r="H93" s="56"/>
      <c r="I93" s="56"/>
      <c r="J93" s="34"/>
      <c r="K93" s="57" t="str">
        <f t="shared" si="10"/>
        <v/>
      </c>
      <c r="L93" s="58"/>
      <c r="M93" s="6" t="str">
        <f>IF(J93="","",(K93/J93)/LOOKUP(RIGHT($D$2,3),定数!$A$6:$A$13,定数!$B$6:$B$13))</f>
        <v/>
      </c>
      <c r="N93" s="34"/>
      <c r="O93" s="8"/>
      <c r="P93" s="56"/>
      <c r="Q93" s="56"/>
      <c r="R93" s="59" t="str">
        <f>IF(P93="","",T93*M93*LOOKUP(RIGHT($D$2,3),定数!$A$6:$A$13,定数!$B$6:$B$13))</f>
        <v/>
      </c>
      <c r="S93" s="59"/>
      <c r="T93" s="60" t="str">
        <f t="shared" si="12"/>
        <v/>
      </c>
      <c r="U93" s="60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55" t="str">
        <f t="shared" si="9"/>
        <v/>
      </c>
      <c r="D94" s="55"/>
      <c r="E94" s="34"/>
      <c r="F94" s="8"/>
      <c r="G94" s="34"/>
      <c r="H94" s="56"/>
      <c r="I94" s="56"/>
      <c r="J94" s="34"/>
      <c r="K94" s="57" t="str">
        <f t="shared" si="10"/>
        <v/>
      </c>
      <c r="L94" s="58"/>
      <c r="M94" s="6" t="str">
        <f>IF(J94="","",(K94/J94)/LOOKUP(RIGHT($D$2,3),定数!$A$6:$A$13,定数!$B$6:$B$13))</f>
        <v/>
      </c>
      <c r="N94" s="34"/>
      <c r="O94" s="8"/>
      <c r="P94" s="56"/>
      <c r="Q94" s="56"/>
      <c r="R94" s="59" t="str">
        <f>IF(P94="","",T94*M94*LOOKUP(RIGHT($D$2,3),定数!$A$6:$A$13,定数!$B$6:$B$13))</f>
        <v/>
      </c>
      <c r="S94" s="59"/>
      <c r="T94" s="60" t="str">
        <f t="shared" si="12"/>
        <v/>
      </c>
      <c r="U94" s="60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55" t="str">
        <f t="shared" si="9"/>
        <v/>
      </c>
      <c r="D95" s="55"/>
      <c r="E95" s="34"/>
      <c r="F95" s="8"/>
      <c r="G95" s="34"/>
      <c r="H95" s="56"/>
      <c r="I95" s="56"/>
      <c r="J95" s="34"/>
      <c r="K95" s="57" t="str">
        <f t="shared" si="10"/>
        <v/>
      </c>
      <c r="L95" s="58"/>
      <c r="M95" s="6" t="str">
        <f>IF(J95="","",(K95/J95)/LOOKUP(RIGHT($D$2,3),定数!$A$6:$A$13,定数!$B$6:$B$13))</f>
        <v/>
      </c>
      <c r="N95" s="34"/>
      <c r="O95" s="8"/>
      <c r="P95" s="56"/>
      <c r="Q95" s="56"/>
      <c r="R95" s="59" t="str">
        <f>IF(P95="","",T95*M95*LOOKUP(RIGHT($D$2,3),定数!$A$6:$A$13,定数!$B$6:$B$13))</f>
        <v/>
      </c>
      <c r="S95" s="59"/>
      <c r="T95" s="60" t="str">
        <f t="shared" si="12"/>
        <v/>
      </c>
      <c r="U95" s="60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55" t="str">
        <f t="shared" si="9"/>
        <v/>
      </c>
      <c r="D96" s="55"/>
      <c r="E96" s="34"/>
      <c r="F96" s="8"/>
      <c r="G96" s="34"/>
      <c r="H96" s="56"/>
      <c r="I96" s="56"/>
      <c r="J96" s="34"/>
      <c r="K96" s="57" t="str">
        <f t="shared" si="10"/>
        <v/>
      </c>
      <c r="L96" s="58"/>
      <c r="M96" s="6" t="str">
        <f>IF(J96="","",(K96/J96)/LOOKUP(RIGHT($D$2,3),定数!$A$6:$A$13,定数!$B$6:$B$13))</f>
        <v/>
      </c>
      <c r="N96" s="34"/>
      <c r="O96" s="8"/>
      <c r="P96" s="56"/>
      <c r="Q96" s="56"/>
      <c r="R96" s="59" t="str">
        <f>IF(P96="","",T96*M96*LOOKUP(RIGHT($D$2,3),定数!$A$6:$A$13,定数!$B$6:$B$13))</f>
        <v/>
      </c>
      <c r="S96" s="59"/>
      <c r="T96" s="60" t="str">
        <f t="shared" si="12"/>
        <v/>
      </c>
      <c r="U96" s="60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55" t="str">
        <f t="shared" si="9"/>
        <v/>
      </c>
      <c r="D97" s="55"/>
      <c r="E97" s="34"/>
      <c r="F97" s="8"/>
      <c r="G97" s="34"/>
      <c r="H97" s="56"/>
      <c r="I97" s="56"/>
      <c r="J97" s="34"/>
      <c r="K97" s="57" t="str">
        <f t="shared" si="10"/>
        <v/>
      </c>
      <c r="L97" s="58"/>
      <c r="M97" s="6" t="str">
        <f>IF(J97="","",(K97/J97)/LOOKUP(RIGHT($D$2,3),定数!$A$6:$A$13,定数!$B$6:$B$13))</f>
        <v/>
      </c>
      <c r="N97" s="34"/>
      <c r="O97" s="8"/>
      <c r="P97" s="56"/>
      <c r="Q97" s="56"/>
      <c r="R97" s="59" t="str">
        <f>IF(P97="","",T97*M97*LOOKUP(RIGHT($D$2,3),定数!$A$6:$A$13,定数!$B$6:$B$13))</f>
        <v/>
      </c>
      <c r="S97" s="59"/>
      <c r="T97" s="60" t="str">
        <f t="shared" si="12"/>
        <v/>
      </c>
      <c r="U97" s="60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55" t="str">
        <f t="shared" si="9"/>
        <v/>
      </c>
      <c r="D98" s="55"/>
      <c r="E98" s="34"/>
      <c r="F98" s="8"/>
      <c r="G98" s="34"/>
      <c r="H98" s="56"/>
      <c r="I98" s="56"/>
      <c r="J98" s="34"/>
      <c r="K98" s="57" t="str">
        <f t="shared" si="10"/>
        <v/>
      </c>
      <c r="L98" s="58"/>
      <c r="M98" s="6" t="str">
        <f>IF(J98="","",(K98/J98)/LOOKUP(RIGHT($D$2,3),定数!$A$6:$A$13,定数!$B$6:$B$13))</f>
        <v/>
      </c>
      <c r="N98" s="34"/>
      <c r="O98" s="8"/>
      <c r="P98" s="56"/>
      <c r="Q98" s="56"/>
      <c r="R98" s="59" t="str">
        <f>IF(P98="","",T98*M98*LOOKUP(RIGHT($D$2,3),定数!$A$6:$A$13,定数!$B$6:$B$13))</f>
        <v/>
      </c>
      <c r="S98" s="59"/>
      <c r="T98" s="60" t="str">
        <f t="shared" si="12"/>
        <v/>
      </c>
      <c r="U98" s="60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55" t="str">
        <f t="shared" si="9"/>
        <v/>
      </c>
      <c r="D99" s="55"/>
      <c r="E99" s="34"/>
      <c r="F99" s="8"/>
      <c r="G99" s="34"/>
      <c r="H99" s="56"/>
      <c r="I99" s="56"/>
      <c r="J99" s="34"/>
      <c r="K99" s="57" t="str">
        <f t="shared" si="10"/>
        <v/>
      </c>
      <c r="L99" s="58"/>
      <c r="M99" s="6" t="str">
        <f>IF(J99="","",(K99/J99)/LOOKUP(RIGHT($D$2,3),定数!$A$6:$A$13,定数!$B$6:$B$13))</f>
        <v/>
      </c>
      <c r="N99" s="34"/>
      <c r="O99" s="8"/>
      <c r="P99" s="56"/>
      <c r="Q99" s="56"/>
      <c r="R99" s="59" t="str">
        <f>IF(P99="","",T99*M99*LOOKUP(RIGHT($D$2,3),定数!$A$6:$A$13,定数!$B$6:$B$13))</f>
        <v/>
      </c>
      <c r="S99" s="59"/>
      <c r="T99" s="60" t="str">
        <f t="shared" si="12"/>
        <v/>
      </c>
      <c r="U99" s="60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55" t="str">
        <f t="shared" si="9"/>
        <v/>
      </c>
      <c r="D100" s="55"/>
      <c r="E100" s="34"/>
      <c r="F100" s="8"/>
      <c r="G100" s="34"/>
      <c r="H100" s="56"/>
      <c r="I100" s="56"/>
      <c r="J100" s="34"/>
      <c r="K100" s="57" t="str">
        <f t="shared" si="10"/>
        <v/>
      </c>
      <c r="L100" s="58"/>
      <c r="M100" s="6" t="str">
        <f>IF(J100="","",(K100/J100)/LOOKUP(RIGHT($D$2,3),定数!$A$6:$A$13,定数!$B$6:$B$13))</f>
        <v/>
      </c>
      <c r="N100" s="34"/>
      <c r="O100" s="8"/>
      <c r="P100" s="56"/>
      <c r="Q100" s="56"/>
      <c r="R100" s="59" t="str">
        <f>IF(P100="","",T100*M100*LOOKUP(RIGHT($D$2,3),定数!$A$6:$A$13,定数!$B$6:$B$13))</f>
        <v/>
      </c>
      <c r="S100" s="59"/>
      <c r="T100" s="60" t="str">
        <f t="shared" si="12"/>
        <v/>
      </c>
      <c r="U100" s="60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55" t="str">
        <f t="shared" si="9"/>
        <v/>
      </c>
      <c r="D101" s="55"/>
      <c r="E101" s="34"/>
      <c r="F101" s="8"/>
      <c r="G101" s="34"/>
      <c r="H101" s="56"/>
      <c r="I101" s="56"/>
      <c r="J101" s="34"/>
      <c r="K101" s="57" t="str">
        <f t="shared" si="10"/>
        <v/>
      </c>
      <c r="L101" s="58"/>
      <c r="M101" s="6" t="str">
        <f>IF(J101="","",(K101/J101)/LOOKUP(RIGHT($D$2,3),定数!$A$6:$A$13,定数!$B$6:$B$13))</f>
        <v/>
      </c>
      <c r="N101" s="34"/>
      <c r="O101" s="8"/>
      <c r="P101" s="56"/>
      <c r="Q101" s="56"/>
      <c r="R101" s="59" t="str">
        <f>IF(P101="","",T101*M101*LOOKUP(RIGHT($D$2,3),定数!$A$6:$A$13,定数!$B$6:$B$13))</f>
        <v/>
      </c>
      <c r="S101" s="59"/>
      <c r="T101" s="60" t="str">
        <f t="shared" si="12"/>
        <v/>
      </c>
      <c r="U101" s="60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55" t="str">
        <f t="shared" si="9"/>
        <v/>
      </c>
      <c r="D102" s="55"/>
      <c r="E102" s="34"/>
      <c r="F102" s="8"/>
      <c r="G102" s="34"/>
      <c r="H102" s="56"/>
      <c r="I102" s="56"/>
      <c r="J102" s="34"/>
      <c r="K102" s="57" t="str">
        <f t="shared" si="10"/>
        <v/>
      </c>
      <c r="L102" s="58"/>
      <c r="M102" s="6" t="str">
        <f>IF(J102="","",(K102/J102)/LOOKUP(RIGHT($D$2,3),定数!$A$6:$A$13,定数!$B$6:$B$13))</f>
        <v/>
      </c>
      <c r="N102" s="34"/>
      <c r="O102" s="8"/>
      <c r="P102" s="56"/>
      <c r="Q102" s="56"/>
      <c r="R102" s="59" t="str">
        <f>IF(P102="","",T102*M102*LOOKUP(RIGHT($D$2,3),定数!$A$6:$A$13,定数!$B$6:$B$13))</f>
        <v/>
      </c>
      <c r="S102" s="59"/>
      <c r="T102" s="60" t="str">
        <f t="shared" si="12"/>
        <v/>
      </c>
      <c r="U102" s="60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55" t="str">
        <f t="shared" si="9"/>
        <v/>
      </c>
      <c r="D103" s="55"/>
      <c r="E103" s="34"/>
      <c r="F103" s="8"/>
      <c r="G103" s="34"/>
      <c r="H103" s="56"/>
      <c r="I103" s="56"/>
      <c r="J103" s="34"/>
      <c r="K103" s="57" t="str">
        <f t="shared" si="10"/>
        <v/>
      </c>
      <c r="L103" s="58"/>
      <c r="M103" s="6" t="str">
        <f>IF(J103="","",(K103/J103)/LOOKUP(RIGHT($D$2,3),定数!$A$6:$A$13,定数!$B$6:$B$13))</f>
        <v/>
      </c>
      <c r="N103" s="34"/>
      <c r="O103" s="8"/>
      <c r="P103" s="56"/>
      <c r="Q103" s="56"/>
      <c r="R103" s="59" t="str">
        <f>IF(P103="","",T103*M103*LOOKUP(RIGHT($D$2,3),定数!$A$6:$A$13,定数!$B$6:$B$13))</f>
        <v/>
      </c>
      <c r="S103" s="59"/>
      <c r="T103" s="60" t="str">
        <f t="shared" si="12"/>
        <v/>
      </c>
      <c r="U103" s="60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55" t="str">
        <f t="shared" si="9"/>
        <v/>
      </c>
      <c r="D104" s="55"/>
      <c r="E104" s="34"/>
      <c r="F104" s="8"/>
      <c r="G104" s="34"/>
      <c r="H104" s="56"/>
      <c r="I104" s="56"/>
      <c r="J104" s="34"/>
      <c r="K104" s="57" t="str">
        <f t="shared" si="10"/>
        <v/>
      </c>
      <c r="L104" s="58"/>
      <c r="M104" s="6" t="str">
        <f>IF(J104="","",(K104/J104)/LOOKUP(RIGHT($D$2,3),定数!$A$6:$A$13,定数!$B$6:$B$13))</f>
        <v/>
      </c>
      <c r="N104" s="34"/>
      <c r="O104" s="8"/>
      <c r="P104" s="56"/>
      <c r="Q104" s="56"/>
      <c r="R104" s="59" t="str">
        <f>IF(P104="","",T104*M104*LOOKUP(RIGHT($D$2,3),定数!$A$6:$A$13,定数!$B$6:$B$13))</f>
        <v/>
      </c>
      <c r="S104" s="59"/>
      <c r="T104" s="60" t="str">
        <f t="shared" si="12"/>
        <v/>
      </c>
      <c r="U104" s="60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55" t="str">
        <f t="shared" si="9"/>
        <v/>
      </c>
      <c r="D105" s="55"/>
      <c r="E105" s="34"/>
      <c r="F105" s="8"/>
      <c r="G105" s="34"/>
      <c r="H105" s="56"/>
      <c r="I105" s="56"/>
      <c r="J105" s="34"/>
      <c r="K105" s="57" t="str">
        <f t="shared" si="10"/>
        <v/>
      </c>
      <c r="L105" s="58"/>
      <c r="M105" s="6" t="str">
        <f>IF(J105="","",(K105/J105)/LOOKUP(RIGHT($D$2,3),定数!$A$6:$A$13,定数!$B$6:$B$13))</f>
        <v/>
      </c>
      <c r="N105" s="34"/>
      <c r="O105" s="8"/>
      <c r="P105" s="56"/>
      <c r="Q105" s="56"/>
      <c r="R105" s="59" t="str">
        <f>IF(P105="","",T105*M105*LOOKUP(RIGHT($D$2,3),定数!$A$6:$A$13,定数!$B$6:$B$13))</f>
        <v/>
      </c>
      <c r="S105" s="59"/>
      <c r="T105" s="60" t="str">
        <f t="shared" si="12"/>
        <v/>
      </c>
      <c r="U105" s="60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55" t="str">
        <f t="shared" si="9"/>
        <v/>
      </c>
      <c r="D106" s="55"/>
      <c r="E106" s="34"/>
      <c r="F106" s="8"/>
      <c r="G106" s="34"/>
      <c r="H106" s="56"/>
      <c r="I106" s="56"/>
      <c r="J106" s="34"/>
      <c r="K106" s="57" t="str">
        <f t="shared" si="10"/>
        <v/>
      </c>
      <c r="L106" s="58"/>
      <c r="M106" s="6" t="str">
        <f>IF(J106="","",(K106/J106)/LOOKUP(RIGHT($D$2,3),定数!$A$6:$A$13,定数!$B$6:$B$13))</f>
        <v/>
      </c>
      <c r="N106" s="34"/>
      <c r="O106" s="8"/>
      <c r="P106" s="56"/>
      <c r="Q106" s="56"/>
      <c r="R106" s="59" t="str">
        <f>IF(P106="","",T106*M106*LOOKUP(RIGHT($D$2,3),定数!$A$6:$A$13,定数!$B$6:$B$13))</f>
        <v/>
      </c>
      <c r="S106" s="59"/>
      <c r="T106" s="60" t="str">
        <f t="shared" si="12"/>
        <v/>
      </c>
      <c r="U106" s="60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55" t="str">
        <f t="shared" si="9"/>
        <v/>
      </c>
      <c r="D107" s="55"/>
      <c r="E107" s="34"/>
      <c r="F107" s="8"/>
      <c r="G107" s="34"/>
      <c r="H107" s="56"/>
      <c r="I107" s="56"/>
      <c r="J107" s="34"/>
      <c r="K107" s="57" t="str">
        <f t="shared" si="10"/>
        <v/>
      </c>
      <c r="L107" s="58"/>
      <c r="M107" s="6" t="str">
        <f>IF(J107="","",(K107/J107)/LOOKUP(RIGHT($D$2,3),定数!$A$6:$A$13,定数!$B$6:$B$13))</f>
        <v/>
      </c>
      <c r="N107" s="34"/>
      <c r="O107" s="8"/>
      <c r="P107" s="56"/>
      <c r="Q107" s="56"/>
      <c r="R107" s="59" t="str">
        <f>IF(P107="","",T107*M107*LOOKUP(RIGHT($D$2,3),定数!$A$6:$A$13,定数!$B$6:$B$13))</f>
        <v/>
      </c>
      <c r="S107" s="59"/>
      <c r="T107" s="60" t="str">
        <f t="shared" si="12"/>
        <v/>
      </c>
      <c r="U107" s="60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55" t="str">
        <f t="shared" si="9"/>
        <v/>
      </c>
      <c r="D108" s="55"/>
      <c r="E108" s="34"/>
      <c r="F108" s="8"/>
      <c r="G108" s="34"/>
      <c r="H108" s="56"/>
      <c r="I108" s="56"/>
      <c r="J108" s="34"/>
      <c r="K108" s="57" t="str">
        <f t="shared" si="10"/>
        <v/>
      </c>
      <c r="L108" s="58"/>
      <c r="M108" s="6" t="str">
        <f>IF(J108="","",(K108/J108)/LOOKUP(RIGHT($D$2,3),定数!$A$6:$A$13,定数!$B$6:$B$13))</f>
        <v/>
      </c>
      <c r="N108" s="34"/>
      <c r="O108" s="8"/>
      <c r="P108" s="56"/>
      <c r="Q108" s="56"/>
      <c r="R108" s="59" t="str">
        <f>IF(P108="","",T108*M108*LOOKUP(RIGHT($D$2,3),定数!$A$6:$A$13,定数!$B$6:$B$13))</f>
        <v/>
      </c>
      <c r="S108" s="59"/>
      <c r="T108" s="60" t="str">
        <f t="shared" si="12"/>
        <v/>
      </c>
      <c r="U108" s="60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M8" sqref="M8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99" t="s">
        <v>71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 x14ac:dyDescent="0.2">
      <c r="A3" s="100"/>
      <c r="B3" s="100"/>
      <c r="C3" s="100"/>
      <c r="D3" s="100"/>
      <c r="E3" s="100"/>
      <c r="F3" s="100"/>
      <c r="G3" s="100"/>
      <c r="H3" s="100"/>
      <c r="I3" s="100"/>
      <c r="J3" s="100"/>
    </row>
    <row r="4" spans="1:10" x14ac:dyDescent="0.2">
      <c r="A4" s="100"/>
      <c r="B4" s="100"/>
      <c r="C4" s="100"/>
      <c r="D4" s="100"/>
      <c r="E4" s="100"/>
      <c r="F4" s="100"/>
      <c r="G4" s="100"/>
      <c r="H4" s="100"/>
      <c r="I4" s="100"/>
      <c r="J4" s="100"/>
    </row>
    <row r="5" spans="1:10" x14ac:dyDescent="0.2">
      <c r="A5" s="100"/>
      <c r="B5" s="100"/>
      <c r="C5" s="100"/>
      <c r="D5" s="100"/>
      <c r="E5" s="100"/>
      <c r="F5" s="100"/>
      <c r="G5" s="100"/>
      <c r="H5" s="100"/>
      <c r="I5" s="100"/>
      <c r="J5" s="100"/>
    </row>
    <row r="6" spans="1:10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</row>
    <row r="7" spans="1:10" x14ac:dyDescent="0.2">
      <c r="A7" s="100"/>
      <c r="B7" s="100"/>
      <c r="C7" s="100"/>
      <c r="D7" s="100"/>
      <c r="E7" s="100"/>
      <c r="F7" s="100"/>
      <c r="G7" s="100"/>
      <c r="H7" s="100"/>
      <c r="I7" s="100"/>
      <c r="J7" s="100"/>
    </row>
    <row r="8" spans="1:10" x14ac:dyDescent="0.2">
      <c r="A8" s="100"/>
      <c r="B8" s="100"/>
      <c r="C8" s="100"/>
      <c r="D8" s="100"/>
      <c r="E8" s="100"/>
      <c r="F8" s="100"/>
      <c r="G8" s="100"/>
      <c r="H8" s="100"/>
      <c r="I8" s="100"/>
      <c r="J8" s="100"/>
    </row>
    <row r="9" spans="1:10" x14ac:dyDescent="0.2">
      <c r="A9" s="100"/>
      <c r="B9" s="100"/>
      <c r="C9" s="100"/>
      <c r="D9" s="100"/>
      <c r="E9" s="100"/>
      <c r="F9" s="100"/>
      <c r="G9" s="100"/>
      <c r="H9" s="100"/>
      <c r="I9" s="100"/>
      <c r="J9" s="100"/>
    </row>
    <row r="12" spans="1:10" x14ac:dyDescent="0.2">
      <c r="A12" s="101"/>
      <c r="B12" s="102"/>
      <c r="C12" s="102"/>
      <c r="D12" s="102"/>
      <c r="E12" s="102"/>
      <c r="F12" s="102"/>
      <c r="G12" s="102"/>
      <c r="H12" s="102"/>
      <c r="I12" s="102"/>
      <c r="J12" s="102"/>
    </row>
    <row r="13" spans="1:10" x14ac:dyDescent="0.2">
      <c r="A13" s="102"/>
      <c r="B13" s="102"/>
      <c r="C13" s="102"/>
      <c r="D13" s="102"/>
      <c r="E13" s="102"/>
      <c r="F13" s="102"/>
      <c r="G13" s="102"/>
      <c r="H13" s="102"/>
      <c r="I13" s="102"/>
      <c r="J13" s="102"/>
    </row>
    <row r="14" spans="1:10" x14ac:dyDescent="0.2">
      <c r="A14" s="102"/>
      <c r="B14" s="102"/>
      <c r="C14" s="102"/>
      <c r="D14" s="102"/>
      <c r="E14" s="102"/>
      <c r="F14" s="102"/>
      <c r="G14" s="102"/>
      <c r="H14" s="102"/>
      <c r="I14" s="102"/>
      <c r="J14" s="102"/>
    </row>
    <row r="15" spans="1:10" x14ac:dyDescent="0.2">
      <c r="A15" s="102"/>
      <c r="B15" s="102"/>
      <c r="C15" s="102"/>
      <c r="D15" s="102"/>
      <c r="E15" s="102"/>
      <c r="F15" s="102"/>
      <c r="G15" s="102"/>
      <c r="H15" s="102"/>
      <c r="I15" s="102"/>
      <c r="J15" s="102"/>
    </row>
    <row r="16" spans="1:10" x14ac:dyDescent="0.2">
      <c r="A16" s="102"/>
      <c r="B16" s="102"/>
      <c r="C16" s="102"/>
      <c r="D16" s="102"/>
      <c r="E16" s="102"/>
      <c r="F16" s="102"/>
      <c r="G16" s="102"/>
      <c r="H16" s="102"/>
      <c r="I16" s="102"/>
      <c r="J16" s="102"/>
    </row>
    <row r="17" spans="1:10" x14ac:dyDescent="0.2">
      <c r="A17" s="102"/>
      <c r="B17" s="102"/>
      <c r="C17" s="102"/>
      <c r="D17" s="102"/>
      <c r="E17" s="102"/>
      <c r="F17" s="102"/>
      <c r="G17" s="102"/>
      <c r="H17" s="102"/>
      <c r="I17" s="102"/>
      <c r="J17" s="102"/>
    </row>
    <row r="18" spans="1:10" x14ac:dyDescent="0.2">
      <c r="A18" s="102"/>
      <c r="B18" s="102"/>
      <c r="C18" s="102"/>
      <c r="D18" s="102"/>
      <c r="E18" s="102"/>
      <c r="F18" s="102"/>
      <c r="G18" s="102"/>
      <c r="H18" s="102"/>
      <c r="I18" s="102"/>
      <c r="J18" s="102"/>
    </row>
    <row r="19" spans="1:10" x14ac:dyDescent="0.2">
      <c r="A19" s="102"/>
      <c r="B19" s="102"/>
      <c r="C19" s="102"/>
      <c r="D19" s="102"/>
      <c r="E19" s="102"/>
      <c r="F19" s="102"/>
      <c r="G19" s="102"/>
      <c r="H19" s="102"/>
      <c r="I19" s="102"/>
      <c r="J19" s="102"/>
    </row>
    <row r="21" spans="1:10" x14ac:dyDescent="0.2">
      <c r="A21" t="s">
        <v>1</v>
      </c>
    </row>
    <row r="22" spans="1:10" x14ac:dyDescent="0.2">
      <c r="A22" s="101" t="s">
        <v>65</v>
      </c>
      <c r="B22" s="101"/>
      <c r="C22" s="101"/>
      <c r="D22" s="101"/>
      <c r="E22" s="101"/>
      <c r="F22" s="101"/>
      <c r="G22" s="101"/>
      <c r="H22" s="101"/>
      <c r="I22" s="101"/>
      <c r="J22" s="101"/>
    </row>
    <row r="23" spans="1:10" x14ac:dyDescent="0.2">
      <c r="A23" s="101"/>
      <c r="B23" s="101"/>
      <c r="C23" s="101"/>
      <c r="D23" s="101"/>
      <c r="E23" s="101"/>
      <c r="F23" s="101"/>
      <c r="G23" s="101"/>
      <c r="H23" s="101"/>
      <c r="I23" s="101"/>
      <c r="J23" s="101"/>
    </row>
    <row r="24" spans="1:10" x14ac:dyDescent="0.2">
      <c r="A24" s="101"/>
      <c r="B24" s="101"/>
      <c r="C24" s="101"/>
      <c r="D24" s="101"/>
      <c r="E24" s="101"/>
      <c r="F24" s="101"/>
      <c r="G24" s="101"/>
      <c r="H24" s="101"/>
      <c r="I24" s="101"/>
      <c r="J24" s="101"/>
    </row>
    <row r="25" spans="1:10" x14ac:dyDescent="0.2">
      <c r="A25" s="101"/>
      <c r="B25" s="101"/>
      <c r="C25" s="101"/>
      <c r="D25" s="101"/>
      <c r="E25" s="101"/>
      <c r="F25" s="101"/>
      <c r="G25" s="101"/>
      <c r="H25" s="101"/>
      <c r="I25" s="101"/>
      <c r="J25" s="101"/>
    </row>
    <row r="26" spans="1:10" x14ac:dyDescent="0.2">
      <c r="A26" s="101"/>
      <c r="B26" s="101"/>
      <c r="C26" s="101"/>
      <c r="D26" s="101"/>
      <c r="E26" s="101"/>
      <c r="F26" s="101"/>
      <c r="G26" s="101"/>
      <c r="H26" s="101"/>
      <c r="I26" s="101"/>
      <c r="J26" s="101"/>
    </row>
    <row r="27" spans="1:10" x14ac:dyDescent="0.2">
      <c r="A27" s="101"/>
      <c r="B27" s="101"/>
      <c r="C27" s="101"/>
      <c r="D27" s="101"/>
      <c r="E27" s="101"/>
      <c r="F27" s="101"/>
      <c r="G27" s="101"/>
      <c r="H27" s="101"/>
      <c r="I27" s="101"/>
      <c r="J27" s="101"/>
    </row>
    <row r="28" spans="1:10" x14ac:dyDescent="0.2">
      <c r="A28" s="101"/>
      <c r="B28" s="101"/>
      <c r="C28" s="101"/>
      <c r="D28" s="101"/>
      <c r="E28" s="101"/>
      <c r="F28" s="101"/>
      <c r="G28" s="101"/>
      <c r="H28" s="101"/>
      <c r="I28" s="101"/>
      <c r="J28" s="101"/>
    </row>
    <row r="29" spans="1:10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G16" sqref="G16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38</v>
      </c>
      <c r="C2" s="26"/>
    </row>
    <row r="4" spans="2:9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29" t="s">
        <v>44</v>
      </c>
      <c r="G4" s="30" t="s">
        <v>40</v>
      </c>
      <c r="H4" s="29" t="s">
        <v>45</v>
      </c>
      <c r="I4" s="30" t="s">
        <v>40</v>
      </c>
    </row>
    <row r="5" spans="2:9" x14ac:dyDescent="0.2">
      <c r="B5" s="27" t="s">
        <v>42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42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42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42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42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42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42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42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82" t="s">
        <v>4</v>
      </c>
      <c r="C2" s="82"/>
      <c r="D2" s="83"/>
      <c r="E2" s="83"/>
      <c r="F2" s="82" t="s">
        <v>5</v>
      </c>
      <c r="G2" s="82"/>
      <c r="H2" s="83" t="s">
        <v>35</v>
      </c>
      <c r="I2" s="83"/>
      <c r="J2" s="82" t="s">
        <v>6</v>
      </c>
      <c r="K2" s="82"/>
      <c r="L2" s="92">
        <f>C9</f>
        <v>1000000</v>
      </c>
      <c r="M2" s="83"/>
      <c r="N2" s="82" t="s">
        <v>7</v>
      </c>
      <c r="O2" s="82"/>
      <c r="P2" s="92" t="e">
        <f>C108+R108</f>
        <v>#VALUE!</v>
      </c>
      <c r="Q2" s="83"/>
      <c r="R2" s="1"/>
      <c r="S2" s="1"/>
      <c r="T2" s="1"/>
    </row>
    <row r="3" spans="2:21" ht="57" customHeight="1" x14ac:dyDescent="0.2">
      <c r="B3" s="82" t="s">
        <v>8</v>
      </c>
      <c r="C3" s="82"/>
      <c r="D3" s="93" t="s">
        <v>37</v>
      </c>
      <c r="E3" s="93"/>
      <c r="F3" s="93"/>
      <c r="G3" s="93"/>
      <c r="H3" s="93"/>
      <c r="I3" s="93"/>
      <c r="J3" s="82" t="s">
        <v>9</v>
      </c>
      <c r="K3" s="82"/>
      <c r="L3" s="93" t="s">
        <v>34</v>
      </c>
      <c r="M3" s="98"/>
      <c r="N3" s="98"/>
      <c r="O3" s="98"/>
      <c r="P3" s="98"/>
      <c r="Q3" s="98"/>
      <c r="R3" s="1"/>
      <c r="S3" s="1"/>
    </row>
    <row r="4" spans="2:21" x14ac:dyDescent="0.2">
      <c r="B4" s="82" t="s">
        <v>10</v>
      </c>
      <c r="C4" s="82"/>
      <c r="D4" s="88">
        <f>SUM($R$9:$S$993)</f>
        <v>153684.21052631587</v>
      </c>
      <c r="E4" s="88"/>
      <c r="F4" s="82" t="s">
        <v>11</v>
      </c>
      <c r="G4" s="82"/>
      <c r="H4" s="89">
        <f>SUM($T$9:$U$108)</f>
        <v>292.00000000000017</v>
      </c>
      <c r="I4" s="83"/>
      <c r="J4" s="96" t="s">
        <v>12</v>
      </c>
      <c r="K4" s="96"/>
      <c r="L4" s="92">
        <f>MAX($C$9:$D$990)-C9</f>
        <v>153684.21052631596</v>
      </c>
      <c r="M4" s="92"/>
      <c r="N4" s="96" t="s">
        <v>13</v>
      </c>
      <c r="O4" s="96"/>
      <c r="P4" s="88">
        <f>MIN($C$9:$D$990)-C9</f>
        <v>0</v>
      </c>
      <c r="Q4" s="88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81" t="s">
        <v>18</v>
      </c>
      <c r="K5" s="82"/>
      <c r="L5" s="61"/>
      <c r="M5" s="62"/>
      <c r="N5" s="17" t="s">
        <v>19</v>
      </c>
      <c r="O5" s="9"/>
      <c r="P5" s="61"/>
      <c r="Q5" s="62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65" t="s">
        <v>20</v>
      </c>
      <c r="C7" s="67" t="s">
        <v>21</v>
      </c>
      <c r="D7" s="68"/>
      <c r="E7" s="71" t="s">
        <v>22</v>
      </c>
      <c r="F7" s="72"/>
      <c r="G7" s="72"/>
      <c r="H7" s="72"/>
      <c r="I7" s="73"/>
      <c r="J7" s="74" t="s">
        <v>23</v>
      </c>
      <c r="K7" s="75"/>
      <c r="L7" s="76"/>
      <c r="M7" s="77" t="s">
        <v>24</v>
      </c>
      <c r="N7" s="78" t="s">
        <v>25</v>
      </c>
      <c r="O7" s="79"/>
      <c r="P7" s="79"/>
      <c r="Q7" s="80"/>
      <c r="R7" s="84" t="s">
        <v>26</v>
      </c>
      <c r="S7" s="84"/>
      <c r="T7" s="84"/>
      <c r="U7" s="84"/>
    </row>
    <row r="8" spans="2:21" x14ac:dyDescent="0.2">
      <c r="B8" s="66"/>
      <c r="C8" s="69"/>
      <c r="D8" s="70"/>
      <c r="E8" s="18" t="s">
        <v>27</v>
      </c>
      <c r="F8" s="18" t="s">
        <v>28</v>
      </c>
      <c r="G8" s="18" t="s">
        <v>29</v>
      </c>
      <c r="H8" s="85" t="s">
        <v>30</v>
      </c>
      <c r="I8" s="73"/>
      <c r="J8" s="4" t="s">
        <v>31</v>
      </c>
      <c r="K8" s="86" t="s">
        <v>32</v>
      </c>
      <c r="L8" s="76"/>
      <c r="M8" s="77"/>
      <c r="N8" s="5" t="s">
        <v>27</v>
      </c>
      <c r="O8" s="5" t="s">
        <v>28</v>
      </c>
      <c r="P8" s="87" t="s">
        <v>30</v>
      </c>
      <c r="Q8" s="80"/>
      <c r="R8" s="84" t="s">
        <v>33</v>
      </c>
      <c r="S8" s="84"/>
      <c r="T8" s="84" t="s">
        <v>31</v>
      </c>
      <c r="U8" s="84"/>
    </row>
    <row r="9" spans="2:21" x14ac:dyDescent="0.2">
      <c r="B9" s="19">
        <v>1</v>
      </c>
      <c r="C9" s="55">
        <v>1000000</v>
      </c>
      <c r="D9" s="55"/>
      <c r="E9" s="19">
        <v>2001</v>
      </c>
      <c r="F9" s="8">
        <v>42111</v>
      </c>
      <c r="G9" s="19" t="s">
        <v>3</v>
      </c>
      <c r="H9" s="56">
        <v>105.33</v>
      </c>
      <c r="I9" s="56"/>
      <c r="J9" s="19">
        <v>57</v>
      </c>
      <c r="K9" s="55">
        <f t="shared" ref="K9:K72" si="0">IF(F9="","",C9*0.03)</f>
        <v>30000</v>
      </c>
      <c r="L9" s="55"/>
      <c r="M9" s="6">
        <f>IF(J9="","",(K9/J9)/1000)</f>
        <v>0.52631578947368418</v>
      </c>
      <c r="N9" s="19">
        <v>2001</v>
      </c>
      <c r="O9" s="8">
        <v>42111</v>
      </c>
      <c r="P9" s="56">
        <v>108.25</v>
      </c>
      <c r="Q9" s="56"/>
      <c r="R9" s="59">
        <f>IF(O9="","",(IF(G9="売",H9-P9,P9-H9))*M9*100000)</f>
        <v>153684.21052631587</v>
      </c>
      <c r="S9" s="59"/>
      <c r="T9" s="60">
        <f>IF(O9="","",IF(R9&lt;0,J9*(-1),IF(G9="買",(P9-H9)*100,(H9-P9)*100)))</f>
        <v>292.00000000000017</v>
      </c>
      <c r="U9" s="60"/>
    </row>
    <row r="10" spans="2:21" x14ac:dyDescent="0.2">
      <c r="B10" s="19">
        <v>2</v>
      </c>
      <c r="C10" s="55">
        <f t="shared" ref="C10:C73" si="1">IF(R9="","",C9+R9)</f>
        <v>1153684.210526316</v>
      </c>
      <c r="D10" s="55"/>
      <c r="E10" s="19"/>
      <c r="F10" s="8"/>
      <c r="G10" s="19" t="s">
        <v>3</v>
      </c>
      <c r="H10" s="56"/>
      <c r="I10" s="56"/>
      <c r="J10" s="19"/>
      <c r="K10" s="55" t="str">
        <f t="shared" si="0"/>
        <v/>
      </c>
      <c r="L10" s="55"/>
      <c r="M10" s="6" t="str">
        <f t="shared" ref="M10:M73" si="2">IF(J10="","",(K10/J10)/1000)</f>
        <v/>
      </c>
      <c r="N10" s="19"/>
      <c r="O10" s="8"/>
      <c r="P10" s="56"/>
      <c r="Q10" s="56"/>
      <c r="R10" s="59" t="str">
        <f t="shared" ref="R10:R73" si="3">IF(O10="","",(IF(G10="売",H10-P10,P10-H10))*M10*100000)</f>
        <v/>
      </c>
      <c r="S10" s="59"/>
      <c r="T10" s="60" t="str">
        <f t="shared" ref="T10:T73" si="4">IF(O10="","",IF(R10&lt;0,J10*(-1),IF(G10="買",(P10-H10)*100,(H10-P10)*100)))</f>
        <v/>
      </c>
      <c r="U10" s="60"/>
    </row>
    <row r="11" spans="2:21" x14ac:dyDescent="0.2">
      <c r="B11" s="19">
        <v>3</v>
      </c>
      <c r="C11" s="55" t="str">
        <f t="shared" si="1"/>
        <v/>
      </c>
      <c r="D11" s="55"/>
      <c r="E11" s="19"/>
      <c r="F11" s="8"/>
      <c r="G11" s="19" t="s">
        <v>3</v>
      </c>
      <c r="H11" s="56"/>
      <c r="I11" s="56"/>
      <c r="J11" s="19"/>
      <c r="K11" s="55" t="str">
        <f t="shared" si="0"/>
        <v/>
      </c>
      <c r="L11" s="55"/>
      <c r="M11" s="6" t="str">
        <f t="shared" si="2"/>
        <v/>
      </c>
      <c r="N11" s="19"/>
      <c r="O11" s="8"/>
      <c r="P11" s="56"/>
      <c r="Q11" s="56"/>
      <c r="R11" s="59" t="str">
        <f t="shared" si="3"/>
        <v/>
      </c>
      <c r="S11" s="59"/>
      <c r="T11" s="60" t="str">
        <f t="shared" si="4"/>
        <v/>
      </c>
      <c r="U11" s="60"/>
    </row>
    <row r="12" spans="2:21" x14ac:dyDescent="0.2">
      <c r="B12" s="19">
        <v>4</v>
      </c>
      <c r="C12" s="55" t="str">
        <f t="shared" si="1"/>
        <v/>
      </c>
      <c r="D12" s="55"/>
      <c r="E12" s="19"/>
      <c r="F12" s="8"/>
      <c r="G12" s="19" t="s">
        <v>2</v>
      </c>
      <c r="H12" s="56"/>
      <c r="I12" s="56"/>
      <c r="J12" s="19"/>
      <c r="K12" s="55" t="str">
        <f t="shared" si="0"/>
        <v/>
      </c>
      <c r="L12" s="55"/>
      <c r="M12" s="6" t="str">
        <f t="shared" si="2"/>
        <v/>
      </c>
      <c r="N12" s="19"/>
      <c r="O12" s="8"/>
      <c r="P12" s="56"/>
      <c r="Q12" s="56"/>
      <c r="R12" s="59" t="str">
        <f t="shared" si="3"/>
        <v/>
      </c>
      <c r="S12" s="59"/>
      <c r="T12" s="60" t="str">
        <f t="shared" si="4"/>
        <v/>
      </c>
      <c r="U12" s="60"/>
    </row>
    <row r="13" spans="2:21" x14ac:dyDescent="0.2">
      <c r="B13" s="19">
        <v>5</v>
      </c>
      <c r="C13" s="55" t="str">
        <f t="shared" si="1"/>
        <v/>
      </c>
      <c r="D13" s="55"/>
      <c r="E13" s="19"/>
      <c r="F13" s="8"/>
      <c r="G13" s="19" t="s">
        <v>2</v>
      </c>
      <c r="H13" s="56"/>
      <c r="I13" s="56"/>
      <c r="J13" s="19"/>
      <c r="K13" s="55" t="str">
        <f t="shared" si="0"/>
        <v/>
      </c>
      <c r="L13" s="55"/>
      <c r="M13" s="6" t="str">
        <f t="shared" si="2"/>
        <v/>
      </c>
      <c r="N13" s="19"/>
      <c r="O13" s="8"/>
      <c r="P13" s="56"/>
      <c r="Q13" s="56"/>
      <c r="R13" s="59" t="str">
        <f t="shared" si="3"/>
        <v/>
      </c>
      <c r="S13" s="59"/>
      <c r="T13" s="60" t="str">
        <f t="shared" si="4"/>
        <v/>
      </c>
      <c r="U13" s="60"/>
    </row>
    <row r="14" spans="2:21" x14ac:dyDescent="0.2">
      <c r="B14" s="19">
        <v>6</v>
      </c>
      <c r="C14" s="55" t="str">
        <f t="shared" si="1"/>
        <v/>
      </c>
      <c r="D14" s="55"/>
      <c r="E14" s="19"/>
      <c r="F14" s="8"/>
      <c r="G14" s="19" t="s">
        <v>3</v>
      </c>
      <c r="H14" s="56"/>
      <c r="I14" s="56"/>
      <c r="J14" s="19"/>
      <c r="K14" s="55" t="str">
        <f t="shared" si="0"/>
        <v/>
      </c>
      <c r="L14" s="55"/>
      <c r="M14" s="6" t="str">
        <f t="shared" si="2"/>
        <v/>
      </c>
      <c r="N14" s="19"/>
      <c r="O14" s="8"/>
      <c r="P14" s="56"/>
      <c r="Q14" s="56"/>
      <c r="R14" s="59" t="str">
        <f t="shared" si="3"/>
        <v/>
      </c>
      <c r="S14" s="59"/>
      <c r="T14" s="60" t="str">
        <f t="shared" si="4"/>
        <v/>
      </c>
      <c r="U14" s="60"/>
    </row>
    <row r="15" spans="2:21" x14ac:dyDescent="0.2">
      <c r="B15" s="19">
        <v>7</v>
      </c>
      <c r="C15" s="55" t="str">
        <f t="shared" si="1"/>
        <v/>
      </c>
      <c r="D15" s="55"/>
      <c r="E15" s="19"/>
      <c r="F15" s="8"/>
      <c r="G15" s="19" t="s">
        <v>3</v>
      </c>
      <c r="H15" s="56"/>
      <c r="I15" s="56"/>
      <c r="J15" s="19"/>
      <c r="K15" s="55" t="str">
        <f t="shared" si="0"/>
        <v/>
      </c>
      <c r="L15" s="55"/>
      <c r="M15" s="6" t="str">
        <f t="shared" si="2"/>
        <v/>
      </c>
      <c r="N15" s="19"/>
      <c r="O15" s="8"/>
      <c r="P15" s="56"/>
      <c r="Q15" s="56"/>
      <c r="R15" s="59" t="str">
        <f t="shared" si="3"/>
        <v/>
      </c>
      <c r="S15" s="59"/>
      <c r="T15" s="60" t="str">
        <f t="shared" si="4"/>
        <v/>
      </c>
      <c r="U15" s="60"/>
    </row>
    <row r="16" spans="2:21" x14ac:dyDescent="0.2">
      <c r="B16" s="19">
        <v>8</v>
      </c>
      <c r="C16" s="55" t="str">
        <f t="shared" si="1"/>
        <v/>
      </c>
      <c r="D16" s="55"/>
      <c r="E16" s="19"/>
      <c r="F16" s="8"/>
      <c r="G16" s="19" t="s">
        <v>3</v>
      </c>
      <c r="H16" s="56"/>
      <c r="I16" s="56"/>
      <c r="J16" s="19"/>
      <c r="K16" s="55" t="str">
        <f t="shared" si="0"/>
        <v/>
      </c>
      <c r="L16" s="55"/>
      <c r="M16" s="6" t="str">
        <f t="shared" si="2"/>
        <v/>
      </c>
      <c r="N16" s="19"/>
      <c r="O16" s="8"/>
      <c r="P16" s="56"/>
      <c r="Q16" s="56"/>
      <c r="R16" s="59" t="str">
        <f t="shared" si="3"/>
        <v/>
      </c>
      <c r="S16" s="59"/>
      <c r="T16" s="60" t="str">
        <f t="shared" si="4"/>
        <v/>
      </c>
      <c r="U16" s="60"/>
    </row>
    <row r="17" spans="2:21" x14ac:dyDescent="0.2">
      <c r="B17" s="19">
        <v>9</v>
      </c>
      <c r="C17" s="55" t="str">
        <f t="shared" si="1"/>
        <v/>
      </c>
      <c r="D17" s="55"/>
      <c r="E17" s="19"/>
      <c r="F17" s="8"/>
      <c r="G17" s="19" t="s">
        <v>3</v>
      </c>
      <c r="H17" s="56"/>
      <c r="I17" s="56"/>
      <c r="J17" s="19"/>
      <c r="K17" s="55" t="str">
        <f t="shared" si="0"/>
        <v/>
      </c>
      <c r="L17" s="55"/>
      <c r="M17" s="6" t="str">
        <f t="shared" si="2"/>
        <v/>
      </c>
      <c r="N17" s="19"/>
      <c r="O17" s="8"/>
      <c r="P17" s="56"/>
      <c r="Q17" s="56"/>
      <c r="R17" s="59" t="str">
        <f t="shared" si="3"/>
        <v/>
      </c>
      <c r="S17" s="59"/>
      <c r="T17" s="60" t="str">
        <f t="shared" si="4"/>
        <v/>
      </c>
      <c r="U17" s="60"/>
    </row>
    <row r="18" spans="2:21" x14ac:dyDescent="0.2">
      <c r="B18" s="19">
        <v>10</v>
      </c>
      <c r="C18" s="55" t="str">
        <f t="shared" si="1"/>
        <v/>
      </c>
      <c r="D18" s="55"/>
      <c r="E18" s="19"/>
      <c r="F18" s="8"/>
      <c r="G18" s="19" t="s">
        <v>3</v>
      </c>
      <c r="H18" s="56"/>
      <c r="I18" s="56"/>
      <c r="J18" s="19"/>
      <c r="K18" s="55" t="str">
        <f t="shared" si="0"/>
        <v/>
      </c>
      <c r="L18" s="55"/>
      <c r="M18" s="6" t="str">
        <f t="shared" si="2"/>
        <v/>
      </c>
      <c r="N18" s="19"/>
      <c r="O18" s="8"/>
      <c r="P18" s="56"/>
      <c r="Q18" s="56"/>
      <c r="R18" s="59" t="str">
        <f t="shared" si="3"/>
        <v/>
      </c>
      <c r="S18" s="59"/>
      <c r="T18" s="60" t="str">
        <f t="shared" si="4"/>
        <v/>
      </c>
      <c r="U18" s="60"/>
    </row>
    <row r="19" spans="2:21" x14ac:dyDescent="0.2">
      <c r="B19" s="19">
        <v>11</v>
      </c>
      <c r="C19" s="55" t="str">
        <f t="shared" si="1"/>
        <v/>
      </c>
      <c r="D19" s="55"/>
      <c r="E19" s="19"/>
      <c r="F19" s="8"/>
      <c r="G19" s="19" t="s">
        <v>3</v>
      </c>
      <c r="H19" s="56"/>
      <c r="I19" s="56"/>
      <c r="J19" s="19"/>
      <c r="K19" s="55" t="str">
        <f t="shared" si="0"/>
        <v/>
      </c>
      <c r="L19" s="55"/>
      <c r="M19" s="6" t="str">
        <f t="shared" si="2"/>
        <v/>
      </c>
      <c r="N19" s="19"/>
      <c r="O19" s="8"/>
      <c r="P19" s="56"/>
      <c r="Q19" s="56"/>
      <c r="R19" s="59" t="str">
        <f t="shared" si="3"/>
        <v/>
      </c>
      <c r="S19" s="59"/>
      <c r="T19" s="60" t="str">
        <f t="shared" si="4"/>
        <v/>
      </c>
      <c r="U19" s="60"/>
    </row>
    <row r="20" spans="2:21" x14ac:dyDescent="0.2">
      <c r="B20" s="19">
        <v>12</v>
      </c>
      <c r="C20" s="55" t="str">
        <f t="shared" si="1"/>
        <v/>
      </c>
      <c r="D20" s="55"/>
      <c r="E20" s="19"/>
      <c r="F20" s="8"/>
      <c r="G20" s="19" t="s">
        <v>3</v>
      </c>
      <c r="H20" s="56"/>
      <c r="I20" s="56"/>
      <c r="J20" s="19"/>
      <c r="K20" s="55" t="str">
        <f t="shared" si="0"/>
        <v/>
      </c>
      <c r="L20" s="55"/>
      <c r="M20" s="6" t="str">
        <f t="shared" si="2"/>
        <v/>
      </c>
      <c r="N20" s="19"/>
      <c r="O20" s="8"/>
      <c r="P20" s="56"/>
      <c r="Q20" s="56"/>
      <c r="R20" s="59" t="str">
        <f t="shared" si="3"/>
        <v/>
      </c>
      <c r="S20" s="59"/>
      <c r="T20" s="60" t="str">
        <f t="shared" si="4"/>
        <v/>
      </c>
      <c r="U20" s="60"/>
    </row>
    <row r="21" spans="2:21" x14ac:dyDescent="0.2">
      <c r="B21" s="19">
        <v>13</v>
      </c>
      <c r="C21" s="55" t="str">
        <f t="shared" si="1"/>
        <v/>
      </c>
      <c r="D21" s="55"/>
      <c r="E21" s="19"/>
      <c r="F21" s="8"/>
      <c r="G21" s="19" t="s">
        <v>3</v>
      </c>
      <c r="H21" s="56"/>
      <c r="I21" s="56"/>
      <c r="J21" s="19"/>
      <c r="K21" s="55" t="str">
        <f t="shared" si="0"/>
        <v/>
      </c>
      <c r="L21" s="55"/>
      <c r="M21" s="6" t="str">
        <f t="shared" si="2"/>
        <v/>
      </c>
      <c r="N21" s="19"/>
      <c r="O21" s="8"/>
      <c r="P21" s="56"/>
      <c r="Q21" s="56"/>
      <c r="R21" s="59" t="str">
        <f t="shared" si="3"/>
        <v/>
      </c>
      <c r="S21" s="59"/>
      <c r="T21" s="60" t="str">
        <f t="shared" si="4"/>
        <v/>
      </c>
      <c r="U21" s="60"/>
    </row>
    <row r="22" spans="2:21" x14ac:dyDescent="0.2">
      <c r="B22" s="19">
        <v>14</v>
      </c>
      <c r="C22" s="55" t="str">
        <f t="shared" si="1"/>
        <v/>
      </c>
      <c r="D22" s="55"/>
      <c r="E22" s="19"/>
      <c r="F22" s="8"/>
      <c r="G22" s="19" t="s">
        <v>2</v>
      </c>
      <c r="H22" s="56"/>
      <c r="I22" s="56"/>
      <c r="J22" s="19"/>
      <c r="K22" s="55" t="str">
        <f t="shared" si="0"/>
        <v/>
      </c>
      <c r="L22" s="55"/>
      <c r="M22" s="6" t="str">
        <f t="shared" si="2"/>
        <v/>
      </c>
      <c r="N22" s="19"/>
      <c r="O22" s="8"/>
      <c r="P22" s="56"/>
      <c r="Q22" s="56"/>
      <c r="R22" s="59" t="str">
        <f t="shared" si="3"/>
        <v/>
      </c>
      <c r="S22" s="59"/>
      <c r="T22" s="60" t="str">
        <f t="shared" si="4"/>
        <v/>
      </c>
      <c r="U22" s="60"/>
    </row>
    <row r="23" spans="2:21" x14ac:dyDescent="0.2">
      <c r="B23" s="19">
        <v>15</v>
      </c>
      <c r="C23" s="55" t="str">
        <f t="shared" si="1"/>
        <v/>
      </c>
      <c r="D23" s="55"/>
      <c r="E23" s="19"/>
      <c r="F23" s="8"/>
      <c r="G23" s="19" t="s">
        <v>3</v>
      </c>
      <c r="H23" s="56"/>
      <c r="I23" s="56"/>
      <c r="J23" s="19"/>
      <c r="K23" s="55" t="str">
        <f t="shared" si="0"/>
        <v/>
      </c>
      <c r="L23" s="55"/>
      <c r="M23" s="6" t="str">
        <f t="shared" si="2"/>
        <v/>
      </c>
      <c r="N23" s="19"/>
      <c r="O23" s="8"/>
      <c r="P23" s="56"/>
      <c r="Q23" s="56"/>
      <c r="R23" s="59" t="str">
        <f t="shared" si="3"/>
        <v/>
      </c>
      <c r="S23" s="59"/>
      <c r="T23" s="60" t="str">
        <f t="shared" si="4"/>
        <v/>
      </c>
      <c r="U23" s="60"/>
    </row>
    <row r="24" spans="2:21" x14ac:dyDescent="0.2">
      <c r="B24" s="19">
        <v>16</v>
      </c>
      <c r="C24" s="55" t="str">
        <f t="shared" si="1"/>
        <v/>
      </c>
      <c r="D24" s="55"/>
      <c r="E24" s="19"/>
      <c r="F24" s="8"/>
      <c r="G24" s="19" t="s">
        <v>3</v>
      </c>
      <c r="H24" s="56"/>
      <c r="I24" s="56"/>
      <c r="J24" s="19"/>
      <c r="K24" s="55" t="str">
        <f t="shared" si="0"/>
        <v/>
      </c>
      <c r="L24" s="55"/>
      <c r="M24" s="6" t="str">
        <f t="shared" si="2"/>
        <v/>
      </c>
      <c r="N24" s="19"/>
      <c r="O24" s="8"/>
      <c r="P24" s="56"/>
      <c r="Q24" s="56"/>
      <c r="R24" s="59" t="str">
        <f t="shared" si="3"/>
        <v/>
      </c>
      <c r="S24" s="59"/>
      <c r="T24" s="60" t="str">
        <f t="shared" si="4"/>
        <v/>
      </c>
      <c r="U24" s="60"/>
    </row>
    <row r="25" spans="2:21" x14ac:dyDescent="0.2">
      <c r="B25" s="19">
        <v>17</v>
      </c>
      <c r="C25" s="55" t="str">
        <f t="shared" si="1"/>
        <v/>
      </c>
      <c r="D25" s="55"/>
      <c r="E25" s="19"/>
      <c r="F25" s="8"/>
      <c r="G25" s="19" t="s">
        <v>3</v>
      </c>
      <c r="H25" s="56"/>
      <c r="I25" s="56"/>
      <c r="J25" s="19"/>
      <c r="K25" s="55" t="str">
        <f t="shared" si="0"/>
        <v/>
      </c>
      <c r="L25" s="55"/>
      <c r="M25" s="6" t="str">
        <f t="shared" si="2"/>
        <v/>
      </c>
      <c r="N25" s="19"/>
      <c r="O25" s="8"/>
      <c r="P25" s="56"/>
      <c r="Q25" s="56"/>
      <c r="R25" s="59" t="str">
        <f t="shared" si="3"/>
        <v/>
      </c>
      <c r="S25" s="59"/>
      <c r="T25" s="60" t="str">
        <f t="shared" si="4"/>
        <v/>
      </c>
      <c r="U25" s="60"/>
    </row>
    <row r="26" spans="2:21" x14ac:dyDescent="0.2">
      <c r="B26" s="19">
        <v>18</v>
      </c>
      <c r="C26" s="55" t="str">
        <f t="shared" si="1"/>
        <v/>
      </c>
      <c r="D26" s="55"/>
      <c r="E26" s="19"/>
      <c r="F26" s="8"/>
      <c r="G26" s="19" t="s">
        <v>3</v>
      </c>
      <c r="H26" s="56"/>
      <c r="I26" s="56"/>
      <c r="J26" s="19"/>
      <c r="K26" s="55" t="str">
        <f t="shared" si="0"/>
        <v/>
      </c>
      <c r="L26" s="55"/>
      <c r="M26" s="6" t="str">
        <f t="shared" si="2"/>
        <v/>
      </c>
      <c r="N26" s="19"/>
      <c r="O26" s="8"/>
      <c r="P26" s="56"/>
      <c r="Q26" s="56"/>
      <c r="R26" s="59" t="str">
        <f t="shared" si="3"/>
        <v/>
      </c>
      <c r="S26" s="59"/>
      <c r="T26" s="60" t="str">
        <f t="shared" si="4"/>
        <v/>
      </c>
      <c r="U26" s="60"/>
    </row>
    <row r="27" spans="2:21" x14ac:dyDescent="0.2">
      <c r="B27" s="19">
        <v>19</v>
      </c>
      <c r="C27" s="55" t="str">
        <f t="shared" si="1"/>
        <v/>
      </c>
      <c r="D27" s="55"/>
      <c r="E27" s="19"/>
      <c r="F27" s="8"/>
      <c r="G27" s="19" t="s">
        <v>2</v>
      </c>
      <c r="H27" s="56"/>
      <c r="I27" s="56"/>
      <c r="J27" s="19"/>
      <c r="K27" s="55" t="str">
        <f t="shared" si="0"/>
        <v/>
      </c>
      <c r="L27" s="55"/>
      <c r="M27" s="6" t="str">
        <f t="shared" si="2"/>
        <v/>
      </c>
      <c r="N27" s="19"/>
      <c r="O27" s="8"/>
      <c r="P27" s="56"/>
      <c r="Q27" s="56"/>
      <c r="R27" s="59" t="str">
        <f t="shared" si="3"/>
        <v/>
      </c>
      <c r="S27" s="59"/>
      <c r="T27" s="60" t="str">
        <f t="shared" si="4"/>
        <v/>
      </c>
      <c r="U27" s="60"/>
    </row>
    <row r="28" spans="2:21" x14ac:dyDescent="0.2">
      <c r="B28" s="19">
        <v>20</v>
      </c>
      <c r="C28" s="55" t="str">
        <f t="shared" si="1"/>
        <v/>
      </c>
      <c r="D28" s="55"/>
      <c r="E28" s="19"/>
      <c r="F28" s="8"/>
      <c r="G28" s="19" t="s">
        <v>3</v>
      </c>
      <c r="H28" s="56"/>
      <c r="I28" s="56"/>
      <c r="J28" s="19"/>
      <c r="K28" s="55" t="str">
        <f t="shared" si="0"/>
        <v/>
      </c>
      <c r="L28" s="55"/>
      <c r="M28" s="6" t="str">
        <f t="shared" si="2"/>
        <v/>
      </c>
      <c r="N28" s="19"/>
      <c r="O28" s="8"/>
      <c r="P28" s="56"/>
      <c r="Q28" s="56"/>
      <c r="R28" s="59" t="str">
        <f t="shared" si="3"/>
        <v/>
      </c>
      <c r="S28" s="59"/>
      <c r="T28" s="60" t="str">
        <f t="shared" si="4"/>
        <v/>
      </c>
      <c r="U28" s="60"/>
    </row>
    <row r="29" spans="2:21" x14ac:dyDescent="0.2">
      <c r="B29" s="19">
        <v>21</v>
      </c>
      <c r="C29" s="55" t="str">
        <f t="shared" si="1"/>
        <v/>
      </c>
      <c r="D29" s="55"/>
      <c r="E29" s="19"/>
      <c r="F29" s="8"/>
      <c r="G29" s="19" t="s">
        <v>2</v>
      </c>
      <c r="H29" s="56"/>
      <c r="I29" s="56"/>
      <c r="J29" s="19"/>
      <c r="K29" s="55" t="str">
        <f t="shared" si="0"/>
        <v/>
      </c>
      <c r="L29" s="55"/>
      <c r="M29" s="6" t="str">
        <f t="shared" si="2"/>
        <v/>
      </c>
      <c r="N29" s="19"/>
      <c r="O29" s="8"/>
      <c r="P29" s="56"/>
      <c r="Q29" s="56"/>
      <c r="R29" s="59" t="str">
        <f t="shared" si="3"/>
        <v/>
      </c>
      <c r="S29" s="59"/>
      <c r="T29" s="60" t="str">
        <f t="shared" si="4"/>
        <v/>
      </c>
      <c r="U29" s="60"/>
    </row>
    <row r="30" spans="2:21" x14ac:dyDescent="0.2">
      <c r="B30" s="19">
        <v>22</v>
      </c>
      <c r="C30" s="55" t="str">
        <f t="shared" si="1"/>
        <v/>
      </c>
      <c r="D30" s="55"/>
      <c r="E30" s="19"/>
      <c r="F30" s="8"/>
      <c r="G30" s="19" t="s">
        <v>2</v>
      </c>
      <c r="H30" s="56"/>
      <c r="I30" s="56"/>
      <c r="J30" s="19"/>
      <c r="K30" s="55" t="str">
        <f t="shared" si="0"/>
        <v/>
      </c>
      <c r="L30" s="55"/>
      <c r="M30" s="6" t="str">
        <f t="shared" si="2"/>
        <v/>
      </c>
      <c r="N30" s="19"/>
      <c r="O30" s="8"/>
      <c r="P30" s="56"/>
      <c r="Q30" s="56"/>
      <c r="R30" s="59" t="str">
        <f t="shared" si="3"/>
        <v/>
      </c>
      <c r="S30" s="59"/>
      <c r="T30" s="60" t="str">
        <f t="shared" si="4"/>
        <v/>
      </c>
      <c r="U30" s="60"/>
    </row>
    <row r="31" spans="2:21" x14ac:dyDescent="0.2">
      <c r="B31" s="19">
        <v>23</v>
      </c>
      <c r="C31" s="55" t="str">
        <f t="shared" si="1"/>
        <v/>
      </c>
      <c r="D31" s="55"/>
      <c r="E31" s="19"/>
      <c r="F31" s="8"/>
      <c r="G31" s="19" t="s">
        <v>2</v>
      </c>
      <c r="H31" s="56"/>
      <c r="I31" s="56"/>
      <c r="J31" s="19"/>
      <c r="K31" s="55" t="str">
        <f t="shared" si="0"/>
        <v/>
      </c>
      <c r="L31" s="55"/>
      <c r="M31" s="6" t="str">
        <f t="shared" si="2"/>
        <v/>
      </c>
      <c r="N31" s="19"/>
      <c r="O31" s="8"/>
      <c r="P31" s="56"/>
      <c r="Q31" s="56"/>
      <c r="R31" s="59" t="str">
        <f t="shared" si="3"/>
        <v/>
      </c>
      <c r="S31" s="59"/>
      <c r="T31" s="60" t="str">
        <f t="shared" si="4"/>
        <v/>
      </c>
      <c r="U31" s="60"/>
    </row>
    <row r="32" spans="2:21" x14ac:dyDescent="0.2">
      <c r="B32" s="19">
        <v>24</v>
      </c>
      <c r="C32" s="55" t="str">
        <f t="shared" si="1"/>
        <v/>
      </c>
      <c r="D32" s="55"/>
      <c r="E32" s="19"/>
      <c r="F32" s="8"/>
      <c r="G32" s="19" t="s">
        <v>2</v>
      </c>
      <c r="H32" s="56"/>
      <c r="I32" s="56"/>
      <c r="J32" s="19"/>
      <c r="K32" s="55" t="str">
        <f t="shared" si="0"/>
        <v/>
      </c>
      <c r="L32" s="55"/>
      <c r="M32" s="6" t="str">
        <f t="shared" si="2"/>
        <v/>
      </c>
      <c r="N32" s="19"/>
      <c r="O32" s="8"/>
      <c r="P32" s="56"/>
      <c r="Q32" s="56"/>
      <c r="R32" s="59" t="str">
        <f t="shared" si="3"/>
        <v/>
      </c>
      <c r="S32" s="59"/>
      <c r="T32" s="60" t="str">
        <f t="shared" si="4"/>
        <v/>
      </c>
      <c r="U32" s="60"/>
    </row>
    <row r="33" spans="2:21" x14ac:dyDescent="0.2">
      <c r="B33" s="19">
        <v>25</v>
      </c>
      <c r="C33" s="55" t="str">
        <f t="shared" si="1"/>
        <v/>
      </c>
      <c r="D33" s="55"/>
      <c r="E33" s="19"/>
      <c r="F33" s="8"/>
      <c r="G33" s="19" t="s">
        <v>3</v>
      </c>
      <c r="H33" s="56"/>
      <c r="I33" s="56"/>
      <c r="J33" s="19"/>
      <c r="K33" s="55" t="str">
        <f t="shared" si="0"/>
        <v/>
      </c>
      <c r="L33" s="55"/>
      <c r="M33" s="6" t="str">
        <f t="shared" si="2"/>
        <v/>
      </c>
      <c r="N33" s="19"/>
      <c r="O33" s="8"/>
      <c r="P33" s="56"/>
      <c r="Q33" s="56"/>
      <c r="R33" s="59" t="str">
        <f t="shared" si="3"/>
        <v/>
      </c>
      <c r="S33" s="59"/>
      <c r="T33" s="60" t="str">
        <f t="shared" si="4"/>
        <v/>
      </c>
      <c r="U33" s="60"/>
    </row>
    <row r="34" spans="2:21" x14ac:dyDescent="0.2">
      <c r="B34" s="19">
        <v>26</v>
      </c>
      <c r="C34" s="55" t="str">
        <f t="shared" si="1"/>
        <v/>
      </c>
      <c r="D34" s="55"/>
      <c r="E34" s="19"/>
      <c r="F34" s="8"/>
      <c r="G34" s="19" t="s">
        <v>2</v>
      </c>
      <c r="H34" s="56"/>
      <c r="I34" s="56"/>
      <c r="J34" s="19"/>
      <c r="K34" s="55" t="str">
        <f t="shared" si="0"/>
        <v/>
      </c>
      <c r="L34" s="55"/>
      <c r="M34" s="6" t="str">
        <f t="shared" si="2"/>
        <v/>
      </c>
      <c r="N34" s="19"/>
      <c r="O34" s="8"/>
      <c r="P34" s="56"/>
      <c r="Q34" s="56"/>
      <c r="R34" s="59" t="str">
        <f t="shared" si="3"/>
        <v/>
      </c>
      <c r="S34" s="59"/>
      <c r="T34" s="60" t="str">
        <f t="shared" si="4"/>
        <v/>
      </c>
      <c r="U34" s="60"/>
    </row>
    <row r="35" spans="2:21" x14ac:dyDescent="0.2">
      <c r="B35" s="19">
        <v>27</v>
      </c>
      <c r="C35" s="55" t="str">
        <f t="shared" si="1"/>
        <v/>
      </c>
      <c r="D35" s="55"/>
      <c r="E35" s="19"/>
      <c r="F35" s="8"/>
      <c r="G35" s="19" t="s">
        <v>2</v>
      </c>
      <c r="H35" s="56"/>
      <c r="I35" s="56"/>
      <c r="J35" s="19"/>
      <c r="K35" s="55" t="str">
        <f t="shared" si="0"/>
        <v/>
      </c>
      <c r="L35" s="55"/>
      <c r="M35" s="6" t="str">
        <f t="shared" si="2"/>
        <v/>
      </c>
      <c r="N35" s="19"/>
      <c r="O35" s="8"/>
      <c r="P35" s="56"/>
      <c r="Q35" s="56"/>
      <c r="R35" s="59" t="str">
        <f t="shared" si="3"/>
        <v/>
      </c>
      <c r="S35" s="59"/>
      <c r="T35" s="60" t="str">
        <f t="shared" si="4"/>
        <v/>
      </c>
      <c r="U35" s="60"/>
    </row>
    <row r="36" spans="2:21" x14ac:dyDescent="0.2">
      <c r="B36" s="19">
        <v>28</v>
      </c>
      <c r="C36" s="55" t="str">
        <f t="shared" si="1"/>
        <v/>
      </c>
      <c r="D36" s="55"/>
      <c r="E36" s="19"/>
      <c r="F36" s="8"/>
      <c r="G36" s="19" t="s">
        <v>2</v>
      </c>
      <c r="H36" s="56"/>
      <c r="I36" s="56"/>
      <c r="J36" s="19"/>
      <c r="K36" s="55" t="str">
        <f t="shared" si="0"/>
        <v/>
      </c>
      <c r="L36" s="55"/>
      <c r="M36" s="6" t="str">
        <f t="shared" si="2"/>
        <v/>
      </c>
      <c r="N36" s="19"/>
      <c r="O36" s="8"/>
      <c r="P36" s="56"/>
      <c r="Q36" s="56"/>
      <c r="R36" s="59" t="str">
        <f t="shared" si="3"/>
        <v/>
      </c>
      <c r="S36" s="59"/>
      <c r="T36" s="60" t="str">
        <f t="shared" si="4"/>
        <v/>
      </c>
      <c r="U36" s="60"/>
    </row>
    <row r="37" spans="2:21" x14ac:dyDescent="0.2">
      <c r="B37" s="19">
        <v>29</v>
      </c>
      <c r="C37" s="55" t="str">
        <f t="shared" si="1"/>
        <v/>
      </c>
      <c r="D37" s="55"/>
      <c r="E37" s="19"/>
      <c r="F37" s="8"/>
      <c r="G37" s="19" t="s">
        <v>2</v>
      </c>
      <c r="H37" s="56"/>
      <c r="I37" s="56"/>
      <c r="J37" s="19"/>
      <c r="K37" s="55" t="str">
        <f t="shared" si="0"/>
        <v/>
      </c>
      <c r="L37" s="55"/>
      <c r="M37" s="6" t="str">
        <f t="shared" si="2"/>
        <v/>
      </c>
      <c r="N37" s="19"/>
      <c r="O37" s="8"/>
      <c r="P37" s="56"/>
      <c r="Q37" s="56"/>
      <c r="R37" s="59" t="str">
        <f t="shared" si="3"/>
        <v/>
      </c>
      <c r="S37" s="59"/>
      <c r="T37" s="60" t="str">
        <f t="shared" si="4"/>
        <v/>
      </c>
      <c r="U37" s="60"/>
    </row>
    <row r="38" spans="2:21" x14ac:dyDescent="0.2">
      <c r="B38" s="19">
        <v>30</v>
      </c>
      <c r="C38" s="55" t="str">
        <f t="shared" si="1"/>
        <v/>
      </c>
      <c r="D38" s="55"/>
      <c r="E38" s="19"/>
      <c r="F38" s="8"/>
      <c r="G38" s="19" t="s">
        <v>3</v>
      </c>
      <c r="H38" s="56"/>
      <c r="I38" s="56"/>
      <c r="J38" s="19"/>
      <c r="K38" s="55" t="str">
        <f t="shared" si="0"/>
        <v/>
      </c>
      <c r="L38" s="55"/>
      <c r="M38" s="6" t="str">
        <f t="shared" si="2"/>
        <v/>
      </c>
      <c r="N38" s="19"/>
      <c r="O38" s="8"/>
      <c r="P38" s="56"/>
      <c r="Q38" s="56"/>
      <c r="R38" s="59" t="str">
        <f t="shared" si="3"/>
        <v/>
      </c>
      <c r="S38" s="59"/>
      <c r="T38" s="60" t="str">
        <f t="shared" si="4"/>
        <v/>
      </c>
      <c r="U38" s="60"/>
    </row>
    <row r="39" spans="2:21" x14ac:dyDescent="0.2">
      <c r="B39" s="19">
        <v>31</v>
      </c>
      <c r="C39" s="55" t="str">
        <f t="shared" si="1"/>
        <v/>
      </c>
      <c r="D39" s="55"/>
      <c r="E39" s="19"/>
      <c r="F39" s="8"/>
      <c r="G39" s="19" t="s">
        <v>3</v>
      </c>
      <c r="H39" s="56"/>
      <c r="I39" s="56"/>
      <c r="J39" s="19"/>
      <c r="K39" s="55" t="str">
        <f t="shared" si="0"/>
        <v/>
      </c>
      <c r="L39" s="55"/>
      <c r="M39" s="6" t="str">
        <f t="shared" si="2"/>
        <v/>
      </c>
      <c r="N39" s="19"/>
      <c r="O39" s="8"/>
      <c r="P39" s="56"/>
      <c r="Q39" s="56"/>
      <c r="R39" s="59" t="str">
        <f t="shared" si="3"/>
        <v/>
      </c>
      <c r="S39" s="59"/>
      <c r="T39" s="60" t="str">
        <f t="shared" si="4"/>
        <v/>
      </c>
      <c r="U39" s="60"/>
    </row>
    <row r="40" spans="2:21" x14ac:dyDescent="0.2">
      <c r="B40" s="19">
        <v>32</v>
      </c>
      <c r="C40" s="55" t="str">
        <f t="shared" si="1"/>
        <v/>
      </c>
      <c r="D40" s="55"/>
      <c r="E40" s="19"/>
      <c r="F40" s="8"/>
      <c r="G40" s="19" t="s">
        <v>3</v>
      </c>
      <c r="H40" s="56"/>
      <c r="I40" s="56"/>
      <c r="J40" s="19"/>
      <c r="K40" s="55" t="str">
        <f t="shared" si="0"/>
        <v/>
      </c>
      <c r="L40" s="55"/>
      <c r="M40" s="6" t="str">
        <f t="shared" si="2"/>
        <v/>
      </c>
      <c r="N40" s="19"/>
      <c r="O40" s="8"/>
      <c r="P40" s="56"/>
      <c r="Q40" s="56"/>
      <c r="R40" s="59" t="str">
        <f t="shared" si="3"/>
        <v/>
      </c>
      <c r="S40" s="59"/>
      <c r="T40" s="60" t="str">
        <f t="shared" si="4"/>
        <v/>
      </c>
      <c r="U40" s="60"/>
    </row>
    <row r="41" spans="2:21" x14ac:dyDescent="0.2">
      <c r="B41" s="19">
        <v>33</v>
      </c>
      <c r="C41" s="55" t="str">
        <f t="shared" si="1"/>
        <v/>
      </c>
      <c r="D41" s="55"/>
      <c r="E41" s="19"/>
      <c r="F41" s="8"/>
      <c r="G41" s="19" t="s">
        <v>2</v>
      </c>
      <c r="H41" s="56"/>
      <c r="I41" s="56"/>
      <c r="J41" s="19"/>
      <c r="K41" s="55" t="str">
        <f t="shared" si="0"/>
        <v/>
      </c>
      <c r="L41" s="55"/>
      <c r="M41" s="6" t="str">
        <f t="shared" si="2"/>
        <v/>
      </c>
      <c r="N41" s="19"/>
      <c r="O41" s="8"/>
      <c r="P41" s="56"/>
      <c r="Q41" s="56"/>
      <c r="R41" s="59" t="str">
        <f t="shared" si="3"/>
        <v/>
      </c>
      <c r="S41" s="59"/>
      <c r="T41" s="60" t="str">
        <f t="shared" si="4"/>
        <v/>
      </c>
      <c r="U41" s="60"/>
    </row>
    <row r="42" spans="2:21" x14ac:dyDescent="0.2">
      <c r="B42" s="19">
        <v>34</v>
      </c>
      <c r="C42" s="55" t="str">
        <f t="shared" si="1"/>
        <v/>
      </c>
      <c r="D42" s="55"/>
      <c r="E42" s="19"/>
      <c r="F42" s="8"/>
      <c r="G42" s="19" t="s">
        <v>3</v>
      </c>
      <c r="H42" s="56"/>
      <c r="I42" s="56"/>
      <c r="J42" s="19"/>
      <c r="K42" s="55" t="str">
        <f t="shared" si="0"/>
        <v/>
      </c>
      <c r="L42" s="55"/>
      <c r="M42" s="6" t="str">
        <f t="shared" si="2"/>
        <v/>
      </c>
      <c r="N42" s="19"/>
      <c r="O42" s="8"/>
      <c r="P42" s="56"/>
      <c r="Q42" s="56"/>
      <c r="R42" s="59" t="str">
        <f t="shared" si="3"/>
        <v/>
      </c>
      <c r="S42" s="59"/>
      <c r="T42" s="60" t="str">
        <f t="shared" si="4"/>
        <v/>
      </c>
      <c r="U42" s="60"/>
    </row>
    <row r="43" spans="2:21" x14ac:dyDescent="0.2">
      <c r="B43" s="19">
        <v>35</v>
      </c>
      <c r="C43" s="55" t="str">
        <f t="shared" si="1"/>
        <v/>
      </c>
      <c r="D43" s="55"/>
      <c r="E43" s="19"/>
      <c r="F43" s="8"/>
      <c r="G43" s="19" t="s">
        <v>2</v>
      </c>
      <c r="H43" s="56"/>
      <c r="I43" s="56"/>
      <c r="J43" s="19"/>
      <c r="K43" s="55" t="str">
        <f t="shared" si="0"/>
        <v/>
      </c>
      <c r="L43" s="55"/>
      <c r="M43" s="6" t="str">
        <f t="shared" si="2"/>
        <v/>
      </c>
      <c r="N43" s="19"/>
      <c r="O43" s="8"/>
      <c r="P43" s="56"/>
      <c r="Q43" s="56"/>
      <c r="R43" s="59" t="str">
        <f t="shared" si="3"/>
        <v/>
      </c>
      <c r="S43" s="59"/>
      <c r="T43" s="60" t="str">
        <f t="shared" si="4"/>
        <v/>
      </c>
      <c r="U43" s="60"/>
    </row>
    <row r="44" spans="2:21" x14ac:dyDescent="0.2">
      <c r="B44" s="19">
        <v>36</v>
      </c>
      <c r="C44" s="55" t="str">
        <f t="shared" si="1"/>
        <v/>
      </c>
      <c r="D44" s="55"/>
      <c r="E44" s="19"/>
      <c r="F44" s="8"/>
      <c r="G44" s="19" t="s">
        <v>3</v>
      </c>
      <c r="H44" s="56"/>
      <c r="I44" s="56"/>
      <c r="J44" s="19"/>
      <c r="K44" s="55" t="str">
        <f t="shared" si="0"/>
        <v/>
      </c>
      <c r="L44" s="55"/>
      <c r="M44" s="6" t="str">
        <f t="shared" si="2"/>
        <v/>
      </c>
      <c r="N44" s="19"/>
      <c r="O44" s="8"/>
      <c r="P44" s="56"/>
      <c r="Q44" s="56"/>
      <c r="R44" s="59" t="str">
        <f t="shared" si="3"/>
        <v/>
      </c>
      <c r="S44" s="59"/>
      <c r="T44" s="60" t="str">
        <f t="shared" si="4"/>
        <v/>
      </c>
      <c r="U44" s="60"/>
    </row>
    <row r="45" spans="2:21" x14ac:dyDescent="0.2">
      <c r="B45" s="19">
        <v>37</v>
      </c>
      <c r="C45" s="55" t="str">
        <f t="shared" si="1"/>
        <v/>
      </c>
      <c r="D45" s="55"/>
      <c r="E45" s="19"/>
      <c r="F45" s="8"/>
      <c r="G45" s="19" t="s">
        <v>2</v>
      </c>
      <c r="H45" s="56"/>
      <c r="I45" s="56"/>
      <c r="J45" s="19"/>
      <c r="K45" s="55" t="str">
        <f t="shared" si="0"/>
        <v/>
      </c>
      <c r="L45" s="55"/>
      <c r="M45" s="6" t="str">
        <f t="shared" si="2"/>
        <v/>
      </c>
      <c r="N45" s="19"/>
      <c r="O45" s="8"/>
      <c r="P45" s="56"/>
      <c r="Q45" s="56"/>
      <c r="R45" s="59" t="str">
        <f t="shared" si="3"/>
        <v/>
      </c>
      <c r="S45" s="59"/>
      <c r="T45" s="60" t="str">
        <f t="shared" si="4"/>
        <v/>
      </c>
      <c r="U45" s="60"/>
    </row>
    <row r="46" spans="2:21" x14ac:dyDescent="0.2">
      <c r="B46" s="19">
        <v>38</v>
      </c>
      <c r="C46" s="55" t="str">
        <f t="shared" si="1"/>
        <v/>
      </c>
      <c r="D46" s="55"/>
      <c r="E46" s="19"/>
      <c r="F46" s="8"/>
      <c r="G46" s="19" t="s">
        <v>3</v>
      </c>
      <c r="H46" s="56"/>
      <c r="I46" s="56"/>
      <c r="J46" s="19"/>
      <c r="K46" s="55" t="str">
        <f t="shared" si="0"/>
        <v/>
      </c>
      <c r="L46" s="55"/>
      <c r="M46" s="6" t="str">
        <f t="shared" si="2"/>
        <v/>
      </c>
      <c r="N46" s="19"/>
      <c r="O46" s="8"/>
      <c r="P46" s="56"/>
      <c r="Q46" s="56"/>
      <c r="R46" s="59" t="str">
        <f t="shared" si="3"/>
        <v/>
      </c>
      <c r="S46" s="59"/>
      <c r="T46" s="60" t="str">
        <f t="shared" si="4"/>
        <v/>
      </c>
      <c r="U46" s="60"/>
    </row>
    <row r="47" spans="2:21" x14ac:dyDescent="0.2">
      <c r="B47" s="19">
        <v>39</v>
      </c>
      <c r="C47" s="55" t="str">
        <f t="shared" si="1"/>
        <v/>
      </c>
      <c r="D47" s="55"/>
      <c r="E47" s="19"/>
      <c r="F47" s="8"/>
      <c r="G47" s="19" t="s">
        <v>3</v>
      </c>
      <c r="H47" s="56"/>
      <c r="I47" s="56"/>
      <c r="J47" s="19"/>
      <c r="K47" s="55" t="str">
        <f t="shared" si="0"/>
        <v/>
      </c>
      <c r="L47" s="55"/>
      <c r="M47" s="6" t="str">
        <f t="shared" si="2"/>
        <v/>
      </c>
      <c r="N47" s="19"/>
      <c r="O47" s="8"/>
      <c r="P47" s="56"/>
      <c r="Q47" s="56"/>
      <c r="R47" s="59" t="str">
        <f t="shared" si="3"/>
        <v/>
      </c>
      <c r="S47" s="59"/>
      <c r="T47" s="60" t="str">
        <f t="shared" si="4"/>
        <v/>
      </c>
      <c r="U47" s="60"/>
    </row>
    <row r="48" spans="2:21" x14ac:dyDescent="0.2">
      <c r="B48" s="19">
        <v>40</v>
      </c>
      <c r="C48" s="55" t="str">
        <f t="shared" si="1"/>
        <v/>
      </c>
      <c r="D48" s="55"/>
      <c r="E48" s="19"/>
      <c r="F48" s="8"/>
      <c r="G48" s="19" t="s">
        <v>36</v>
      </c>
      <c r="H48" s="56"/>
      <c r="I48" s="56"/>
      <c r="J48" s="19"/>
      <c r="K48" s="55" t="str">
        <f t="shared" si="0"/>
        <v/>
      </c>
      <c r="L48" s="55"/>
      <c r="M48" s="6" t="str">
        <f t="shared" si="2"/>
        <v/>
      </c>
      <c r="N48" s="19"/>
      <c r="O48" s="8"/>
      <c r="P48" s="56"/>
      <c r="Q48" s="56"/>
      <c r="R48" s="59" t="str">
        <f t="shared" si="3"/>
        <v/>
      </c>
      <c r="S48" s="59"/>
      <c r="T48" s="60" t="str">
        <f t="shared" si="4"/>
        <v/>
      </c>
      <c r="U48" s="60"/>
    </row>
    <row r="49" spans="2:21" x14ac:dyDescent="0.2">
      <c r="B49" s="19">
        <v>41</v>
      </c>
      <c r="C49" s="55" t="str">
        <f t="shared" si="1"/>
        <v/>
      </c>
      <c r="D49" s="55"/>
      <c r="E49" s="19"/>
      <c r="F49" s="8"/>
      <c r="G49" s="19" t="s">
        <v>3</v>
      </c>
      <c r="H49" s="56"/>
      <c r="I49" s="56"/>
      <c r="J49" s="19"/>
      <c r="K49" s="55" t="str">
        <f t="shared" si="0"/>
        <v/>
      </c>
      <c r="L49" s="55"/>
      <c r="M49" s="6" t="str">
        <f t="shared" si="2"/>
        <v/>
      </c>
      <c r="N49" s="19"/>
      <c r="O49" s="8"/>
      <c r="P49" s="56"/>
      <c r="Q49" s="56"/>
      <c r="R49" s="59" t="str">
        <f t="shared" si="3"/>
        <v/>
      </c>
      <c r="S49" s="59"/>
      <c r="T49" s="60" t="str">
        <f t="shared" si="4"/>
        <v/>
      </c>
      <c r="U49" s="60"/>
    </row>
    <row r="50" spans="2:21" x14ac:dyDescent="0.2">
      <c r="B50" s="19">
        <v>42</v>
      </c>
      <c r="C50" s="55" t="str">
        <f t="shared" si="1"/>
        <v/>
      </c>
      <c r="D50" s="55"/>
      <c r="E50" s="19"/>
      <c r="F50" s="8"/>
      <c r="G50" s="19" t="s">
        <v>3</v>
      </c>
      <c r="H50" s="56"/>
      <c r="I50" s="56"/>
      <c r="J50" s="19"/>
      <c r="K50" s="55" t="str">
        <f t="shared" si="0"/>
        <v/>
      </c>
      <c r="L50" s="55"/>
      <c r="M50" s="6" t="str">
        <f t="shared" si="2"/>
        <v/>
      </c>
      <c r="N50" s="19"/>
      <c r="O50" s="8"/>
      <c r="P50" s="56"/>
      <c r="Q50" s="56"/>
      <c r="R50" s="59" t="str">
        <f t="shared" si="3"/>
        <v/>
      </c>
      <c r="S50" s="59"/>
      <c r="T50" s="60" t="str">
        <f t="shared" si="4"/>
        <v/>
      </c>
      <c r="U50" s="60"/>
    </row>
    <row r="51" spans="2:21" x14ac:dyDescent="0.2">
      <c r="B51" s="19">
        <v>43</v>
      </c>
      <c r="C51" s="55" t="str">
        <f t="shared" si="1"/>
        <v/>
      </c>
      <c r="D51" s="55"/>
      <c r="E51" s="19"/>
      <c r="F51" s="8"/>
      <c r="G51" s="19" t="s">
        <v>2</v>
      </c>
      <c r="H51" s="56"/>
      <c r="I51" s="56"/>
      <c r="J51" s="19"/>
      <c r="K51" s="55" t="str">
        <f t="shared" si="0"/>
        <v/>
      </c>
      <c r="L51" s="55"/>
      <c r="M51" s="6" t="str">
        <f t="shared" si="2"/>
        <v/>
      </c>
      <c r="N51" s="19"/>
      <c r="O51" s="8"/>
      <c r="P51" s="56"/>
      <c r="Q51" s="56"/>
      <c r="R51" s="59" t="str">
        <f t="shared" si="3"/>
        <v/>
      </c>
      <c r="S51" s="59"/>
      <c r="T51" s="60" t="str">
        <f t="shared" si="4"/>
        <v/>
      </c>
      <c r="U51" s="60"/>
    </row>
    <row r="52" spans="2:21" x14ac:dyDescent="0.2">
      <c r="B52" s="19">
        <v>44</v>
      </c>
      <c r="C52" s="55" t="str">
        <f t="shared" si="1"/>
        <v/>
      </c>
      <c r="D52" s="55"/>
      <c r="E52" s="19"/>
      <c r="F52" s="8"/>
      <c r="G52" s="19" t="s">
        <v>2</v>
      </c>
      <c r="H52" s="56"/>
      <c r="I52" s="56"/>
      <c r="J52" s="19"/>
      <c r="K52" s="55" t="str">
        <f t="shared" si="0"/>
        <v/>
      </c>
      <c r="L52" s="55"/>
      <c r="M52" s="6" t="str">
        <f t="shared" si="2"/>
        <v/>
      </c>
      <c r="N52" s="19"/>
      <c r="O52" s="8"/>
      <c r="P52" s="56"/>
      <c r="Q52" s="56"/>
      <c r="R52" s="59" t="str">
        <f t="shared" si="3"/>
        <v/>
      </c>
      <c r="S52" s="59"/>
      <c r="T52" s="60" t="str">
        <f t="shared" si="4"/>
        <v/>
      </c>
      <c r="U52" s="60"/>
    </row>
    <row r="53" spans="2:21" x14ac:dyDescent="0.2">
      <c r="B53" s="19">
        <v>45</v>
      </c>
      <c r="C53" s="55" t="str">
        <f t="shared" si="1"/>
        <v/>
      </c>
      <c r="D53" s="55"/>
      <c r="E53" s="19"/>
      <c r="F53" s="8"/>
      <c r="G53" s="19" t="s">
        <v>3</v>
      </c>
      <c r="H53" s="56"/>
      <c r="I53" s="56"/>
      <c r="J53" s="19"/>
      <c r="K53" s="55" t="str">
        <f t="shared" si="0"/>
        <v/>
      </c>
      <c r="L53" s="55"/>
      <c r="M53" s="6" t="str">
        <f t="shared" si="2"/>
        <v/>
      </c>
      <c r="N53" s="19"/>
      <c r="O53" s="8"/>
      <c r="P53" s="56"/>
      <c r="Q53" s="56"/>
      <c r="R53" s="59" t="str">
        <f t="shared" si="3"/>
        <v/>
      </c>
      <c r="S53" s="59"/>
      <c r="T53" s="60" t="str">
        <f t="shared" si="4"/>
        <v/>
      </c>
      <c r="U53" s="60"/>
    </row>
    <row r="54" spans="2:21" x14ac:dyDescent="0.2">
      <c r="B54" s="19">
        <v>46</v>
      </c>
      <c r="C54" s="55" t="str">
        <f t="shared" si="1"/>
        <v/>
      </c>
      <c r="D54" s="55"/>
      <c r="E54" s="19"/>
      <c r="F54" s="8"/>
      <c r="G54" s="19" t="s">
        <v>3</v>
      </c>
      <c r="H54" s="56"/>
      <c r="I54" s="56"/>
      <c r="J54" s="19"/>
      <c r="K54" s="55" t="str">
        <f t="shared" si="0"/>
        <v/>
      </c>
      <c r="L54" s="55"/>
      <c r="M54" s="6" t="str">
        <f t="shared" si="2"/>
        <v/>
      </c>
      <c r="N54" s="19"/>
      <c r="O54" s="8"/>
      <c r="P54" s="56"/>
      <c r="Q54" s="56"/>
      <c r="R54" s="59" t="str">
        <f t="shared" si="3"/>
        <v/>
      </c>
      <c r="S54" s="59"/>
      <c r="T54" s="60" t="str">
        <f t="shared" si="4"/>
        <v/>
      </c>
      <c r="U54" s="60"/>
    </row>
    <row r="55" spans="2:21" x14ac:dyDescent="0.2">
      <c r="B55" s="19">
        <v>47</v>
      </c>
      <c r="C55" s="55" t="str">
        <f t="shared" si="1"/>
        <v/>
      </c>
      <c r="D55" s="55"/>
      <c r="E55" s="19"/>
      <c r="F55" s="8"/>
      <c r="G55" s="19" t="s">
        <v>2</v>
      </c>
      <c r="H55" s="56"/>
      <c r="I55" s="56"/>
      <c r="J55" s="19"/>
      <c r="K55" s="55" t="str">
        <f t="shared" si="0"/>
        <v/>
      </c>
      <c r="L55" s="55"/>
      <c r="M55" s="6" t="str">
        <f t="shared" si="2"/>
        <v/>
      </c>
      <c r="N55" s="19"/>
      <c r="O55" s="8"/>
      <c r="P55" s="56"/>
      <c r="Q55" s="56"/>
      <c r="R55" s="59" t="str">
        <f t="shared" si="3"/>
        <v/>
      </c>
      <c r="S55" s="59"/>
      <c r="T55" s="60" t="str">
        <f t="shared" si="4"/>
        <v/>
      </c>
      <c r="U55" s="60"/>
    </row>
    <row r="56" spans="2:21" x14ac:dyDescent="0.2">
      <c r="B56" s="19">
        <v>48</v>
      </c>
      <c r="C56" s="55" t="str">
        <f t="shared" si="1"/>
        <v/>
      </c>
      <c r="D56" s="55"/>
      <c r="E56" s="19"/>
      <c r="F56" s="8"/>
      <c r="G56" s="19" t="s">
        <v>2</v>
      </c>
      <c r="H56" s="56"/>
      <c r="I56" s="56"/>
      <c r="J56" s="19"/>
      <c r="K56" s="55" t="str">
        <f t="shared" si="0"/>
        <v/>
      </c>
      <c r="L56" s="55"/>
      <c r="M56" s="6" t="str">
        <f t="shared" si="2"/>
        <v/>
      </c>
      <c r="N56" s="19"/>
      <c r="O56" s="8"/>
      <c r="P56" s="56"/>
      <c r="Q56" s="56"/>
      <c r="R56" s="59" t="str">
        <f t="shared" si="3"/>
        <v/>
      </c>
      <c r="S56" s="59"/>
      <c r="T56" s="60" t="str">
        <f t="shared" si="4"/>
        <v/>
      </c>
      <c r="U56" s="60"/>
    </row>
    <row r="57" spans="2:21" x14ac:dyDescent="0.2">
      <c r="B57" s="19">
        <v>49</v>
      </c>
      <c r="C57" s="55" t="str">
        <f t="shared" si="1"/>
        <v/>
      </c>
      <c r="D57" s="55"/>
      <c r="E57" s="19"/>
      <c r="F57" s="8"/>
      <c r="G57" s="19" t="s">
        <v>2</v>
      </c>
      <c r="H57" s="56"/>
      <c r="I57" s="56"/>
      <c r="J57" s="19"/>
      <c r="K57" s="55" t="str">
        <f t="shared" si="0"/>
        <v/>
      </c>
      <c r="L57" s="55"/>
      <c r="M57" s="6" t="str">
        <f t="shared" si="2"/>
        <v/>
      </c>
      <c r="N57" s="19"/>
      <c r="O57" s="8"/>
      <c r="P57" s="56"/>
      <c r="Q57" s="56"/>
      <c r="R57" s="59" t="str">
        <f t="shared" si="3"/>
        <v/>
      </c>
      <c r="S57" s="59"/>
      <c r="T57" s="60" t="str">
        <f t="shared" si="4"/>
        <v/>
      </c>
      <c r="U57" s="60"/>
    </row>
    <row r="58" spans="2:21" x14ac:dyDescent="0.2">
      <c r="B58" s="19">
        <v>50</v>
      </c>
      <c r="C58" s="55" t="str">
        <f t="shared" si="1"/>
        <v/>
      </c>
      <c r="D58" s="55"/>
      <c r="E58" s="19"/>
      <c r="F58" s="8"/>
      <c r="G58" s="19" t="s">
        <v>2</v>
      </c>
      <c r="H58" s="56"/>
      <c r="I58" s="56"/>
      <c r="J58" s="19"/>
      <c r="K58" s="55" t="str">
        <f t="shared" si="0"/>
        <v/>
      </c>
      <c r="L58" s="55"/>
      <c r="M58" s="6" t="str">
        <f t="shared" si="2"/>
        <v/>
      </c>
      <c r="N58" s="19"/>
      <c r="O58" s="8"/>
      <c r="P58" s="56"/>
      <c r="Q58" s="56"/>
      <c r="R58" s="59" t="str">
        <f t="shared" si="3"/>
        <v/>
      </c>
      <c r="S58" s="59"/>
      <c r="T58" s="60" t="str">
        <f t="shared" si="4"/>
        <v/>
      </c>
      <c r="U58" s="60"/>
    </row>
    <row r="59" spans="2:21" x14ac:dyDescent="0.2">
      <c r="B59" s="19">
        <v>51</v>
      </c>
      <c r="C59" s="55" t="str">
        <f t="shared" si="1"/>
        <v/>
      </c>
      <c r="D59" s="55"/>
      <c r="E59" s="19"/>
      <c r="F59" s="8"/>
      <c r="G59" s="19" t="s">
        <v>2</v>
      </c>
      <c r="H59" s="56"/>
      <c r="I59" s="56"/>
      <c r="J59" s="19"/>
      <c r="K59" s="55" t="str">
        <f t="shared" si="0"/>
        <v/>
      </c>
      <c r="L59" s="55"/>
      <c r="M59" s="6" t="str">
        <f t="shared" si="2"/>
        <v/>
      </c>
      <c r="N59" s="19"/>
      <c r="O59" s="8"/>
      <c r="P59" s="56"/>
      <c r="Q59" s="56"/>
      <c r="R59" s="59" t="str">
        <f t="shared" si="3"/>
        <v/>
      </c>
      <c r="S59" s="59"/>
      <c r="T59" s="60" t="str">
        <f t="shared" si="4"/>
        <v/>
      </c>
      <c r="U59" s="60"/>
    </row>
    <row r="60" spans="2:21" x14ac:dyDescent="0.2">
      <c r="B60" s="19">
        <v>52</v>
      </c>
      <c r="C60" s="55" t="str">
        <f t="shared" si="1"/>
        <v/>
      </c>
      <c r="D60" s="55"/>
      <c r="E60" s="19"/>
      <c r="F60" s="8"/>
      <c r="G60" s="19" t="s">
        <v>2</v>
      </c>
      <c r="H60" s="56"/>
      <c r="I60" s="56"/>
      <c r="J60" s="19"/>
      <c r="K60" s="55" t="str">
        <f t="shared" si="0"/>
        <v/>
      </c>
      <c r="L60" s="55"/>
      <c r="M60" s="6" t="str">
        <f t="shared" si="2"/>
        <v/>
      </c>
      <c r="N60" s="19"/>
      <c r="O60" s="8"/>
      <c r="P60" s="56"/>
      <c r="Q60" s="56"/>
      <c r="R60" s="59" t="str">
        <f t="shared" si="3"/>
        <v/>
      </c>
      <c r="S60" s="59"/>
      <c r="T60" s="60" t="str">
        <f t="shared" si="4"/>
        <v/>
      </c>
      <c r="U60" s="60"/>
    </row>
    <row r="61" spans="2:21" x14ac:dyDescent="0.2">
      <c r="B61" s="19">
        <v>53</v>
      </c>
      <c r="C61" s="55" t="str">
        <f t="shared" si="1"/>
        <v/>
      </c>
      <c r="D61" s="55"/>
      <c r="E61" s="19"/>
      <c r="F61" s="8"/>
      <c r="G61" s="19" t="s">
        <v>2</v>
      </c>
      <c r="H61" s="56"/>
      <c r="I61" s="56"/>
      <c r="J61" s="19"/>
      <c r="K61" s="55" t="str">
        <f t="shared" si="0"/>
        <v/>
      </c>
      <c r="L61" s="55"/>
      <c r="M61" s="6" t="str">
        <f t="shared" si="2"/>
        <v/>
      </c>
      <c r="N61" s="19"/>
      <c r="O61" s="8"/>
      <c r="P61" s="56"/>
      <c r="Q61" s="56"/>
      <c r="R61" s="59" t="str">
        <f t="shared" si="3"/>
        <v/>
      </c>
      <c r="S61" s="59"/>
      <c r="T61" s="60" t="str">
        <f t="shared" si="4"/>
        <v/>
      </c>
      <c r="U61" s="60"/>
    </row>
    <row r="62" spans="2:21" x14ac:dyDescent="0.2">
      <c r="B62" s="19">
        <v>54</v>
      </c>
      <c r="C62" s="55" t="str">
        <f t="shared" si="1"/>
        <v/>
      </c>
      <c r="D62" s="55"/>
      <c r="E62" s="19"/>
      <c r="F62" s="8"/>
      <c r="G62" s="19" t="s">
        <v>2</v>
      </c>
      <c r="H62" s="56"/>
      <c r="I62" s="56"/>
      <c r="J62" s="19"/>
      <c r="K62" s="55" t="str">
        <f t="shared" si="0"/>
        <v/>
      </c>
      <c r="L62" s="55"/>
      <c r="M62" s="6" t="str">
        <f t="shared" si="2"/>
        <v/>
      </c>
      <c r="N62" s="19"/>
      <c r="O62" s="8"/>
      <c r="P62" s="56"/>
      <c r="Q62" s="56"/>
      <c r="R62" s="59" t="str">
        <f t="shared" si="3"/>
        <v/>
      </c>
      <c r="S62" s="59"/>
      <c r="T62" s="60" t="str">
        <f t="shared" si="4"/>
        <v/>
      </c>
      <c r="U62" s="60"/>
    </row>
    <row r="63" spans="2:21" x14ac:dyDescent="0.2">
      <c r="B63" s="19">
        <v>55</v>
      </c>
      <c r="C63" s="55" t="str">
        <f t="shared" si="1"/>
        <v/>
      </c>
      <c r="D63" s="55"/>
      <c r="E63" s="19"/>
      <c r="F63" s="8"/>
      <c r="G63" s="19" t="s">
        <v>3</v>
      </c>
      <c r="H63" s="56"/>
      <c r="I63" s="56"/>
      <c r="J63" s="19"/>
      <c r="K63" s="55" t="str">
        <f t="shared" si="0"/>
        <v/>
      </c>
      <c r="L63" s="55"/>
      <c r="M63" s="6" t="str">
        <f t="shared" si="2"/>
        <v/>
      </c>
      <c r="N63" s="19"/>
      <c r="O63" s="8"/>
      <c r="P63" s="56"/>
      <c r="Q63" s="56"/>
      <c r="R63" s="59" t="str">
        <f t="shared" si="3"/>
        <v/>
      </c>
      <c r="S63" s="59"/>
      <c r="T63" s="60" t="str">
        <f t="shared" si="4"/>
        <v/>
      </c>
      <c r="U63" s="60"/>
    </row>
    <row r="64" spans="2:21" x14ac:dyDescent="0.2">
      <c r="B64" s="19">
        <v>56</v>
      </c>
      <c r="C64" s="55" t="str">
        <f t="shared" si="1"/>
        <v/>
      </c>
      <c r="D64" s="55"/>
      <c r="E64" s="19"/>
      <c r="F64" s="8"/>
      <c r="G64" s="19" t="s">
        <v>2</v>
      </c>
      <c r="H64" s="56"/>
      <c r="I64" s="56"/>
      <c r="J64" s="19"/>
      <c r="K64" s="55" t="str">
        <f t="shared" si="0"/>
        <v/>
      </c>
      <c r="L64" s="55"/>
      <c r="M64" s="6" t="str">
        <f t="shared" si="2"/>
        <v/>
      </c>
      <c r="N64" s="19"/>
      <c r="O64" s="8"/>
      <c r="P64" s="56"/>
      <c r="Q64" s="56"/>
      <c r="R64" s="59" t="str">
        <f t="shared" si="3"/>
        <v/>
      </c>
      <c r="S64" s="59"/>
      <c r="T64" s="60" t="str">
        <f t="shared" si="4"/>
        <v/>
      </c>
      <c r="U64" s="60"/>
    </row>
    <row r="65" spans="2:21" x14ac:dyDescent="0.2">
      <c r="B65" s="19">
        <v>57</v>
      </c>
      <c r="C65" s="55" t="str">
        <f t="shared" si="1"/>
        <v/>
      </c>
      <c r="D65" s="55"/>
      <c r="E65" s="19"/>
      <c r="F65" s="8"/>
      <c r="G65" s="19" t="s">
        <v>2</v>
      </c>
      <c r="H65" s="56"/>
      <c r="I65" s="56"/>
      <c r="J65" s="19"/>
      <c r="K65" s="55" t="str">
        <f t="shared" si="0"/>
        <v/>
      </c>
      <c r="L65" s="55"/>
      <c r="M65" s="6" t="str">
        <f t="shared" si="2"/>
        <v/>
      </c>
      <c r="N65" s="19"/>
      <c r="O65" s="8"/>
      <c r="P65" s="56"/>
      <c r="Q65" s="56"/>
      <c r="R65" s="59" t="str">
        <f t="shared" si="3"/>
        <v/>
      </c>
      <c r="S65" s="59"/>
      <c r="T65" s="60" t="str">
        <f t="shared" si="4"/>
        <v/>
      </c>
      <c r="U65" s="60"/>
    </row>
    <row r="66" spans="2:21" x14ac:dyDescent="0.2">
      <c r="B66" s="19">
        <v>58</v>
      </c>
      <c r="C66" s="55" t="str">
        <f t="shared" si="1"/>
        <v/>
      </c>
      <c r="D66" s="55"/>
      <c r="E66" s="19"/>
      <c r="F66" s="8"/>
      <c r="G66" s="19" t="s">
        <v>2</v>
      </c>
      <c r="H66" s="56"/>
      <c r="I66" s="56"/>
      <c r="J66" s="19"/>
      <c r="K66" s="55" t="str">
        <f t="shared" si="0"/>
        <v/>
      </c>
      <c r="L66" s="55"/>
      <c r="M66" s="6" t="str">
        <f t="shared" si="2"/>
        <v/>
      </c>
      <c r="N66" s="19"/>
      <c r="O66" s="8"/>
      <c r="P66" s="56"/>
      <c r="Q66" s="56"/>
      <c r="R66" s="59" t="str">
        <f t="shared" si="3"/>
        <v/>
      </c>
      <c r="S66" s="59"/>
      <c r="T66" s="60" t="str">
        <f t="shared" si="4"/>
        <v/>
      </c>
      <c r="U66" s="60"/>
    </row>
    <row r="67" spans="2:21" x14ac:dyDescent="0.2">
      <c r="B67" s="19">
        <v>59</v>
      </c>
      <c r="C67" s="55" t="str">
        <f t="shared" si="1"/>
        <v/>
      </c>
      <c r="D67" s="55"/>
      <c r="E67" s="19"/>
      <c r="F67" s="8"/>
      <c r="G67" s="19" t="s">
        <v>2</v>
      </c>
      <c r="H67" s="56"/>
      <c r="I67" s="56"/>
      <c r="J67" s="19"/>
      <c r="K67" s="55" t="str">
        <f t="shared" si="0"/>
        <v/>
      </c>
      <c r="L67" s="55"/>
      <c r="M67" s="6" t="str">
        <f t="shared" si="2"/>
        <v/>
      </c>
      <c r="N67" s="19"/>
      <c r="O67" s="8"/>
      <c r="P67" s="56"/>
      <c r="Q67" s="56"/>
      <c r="R67" s="59" t="str">
        <f t="shared" si="3"/>
        <v/>
      </c>
      <c r="S67" s="59"/>
      <c r="T67" s="60" t="str">
        <f t="shared" si="4"/>
        <v/>
      </c>
      <c r="U67" s="60"/>
    </row>
    <row r="68" spans="2:21" x14ac:dyDescent="0.2">
      <c r="B68" s="19">
        <v>60</v>
      </c>
      <c r="C68" s="55" t="str">
        <f t="shared" si="1"/>
        <v/>
      </c>
      <c r="D68" s="55"/>
      <c r="E68" s="19"/>
      <c r="F68" s="8"/>
      <c r="G68" s="19" t="s">
        <v>3</v>
      </c>
      <c r="H68" s="56"/>
      <c r="I68" s="56"/>
      <c r="J68" s="19"/>
      <c r="K68" s="55" t="str">
        <f t="shared" si="0"/>
        <v/>
      </c>
      <c r="L68" s="55"/>
      <c r="M68" s="6" t="str">
        <f t="shared" si="2"/>
        <v/>
      </c>
      <c r="N68" s="19"/>
      <c r="O68" s="8"/>
      <c r="P68" s="56"/>
      <c r="Q68" s="56"/>
      <c r="R68" s="59" t="str">
        <f t="shared" si="3"/>
        <v/>
      </c>
      <c r="S68" s="59"/>
      <c r="T68" s="60" t="str">
        <f t="shared" si="4"/>
        <v/>
      </c>
      <c r="U68" s="60"/>
    </row>
    <row r="69" spans="2:21" x14ac:dyDescent="0.2">
      <c r="B69" s="19">
        <v>61</v>
      </c>
      <c r="C69" s="55" t="str">
        <f t="shared" si="1"/>
        <v/>
      </c>
      <c r="D69" s="55"/>
      <c r="E69" s="19"/>
      <c r="F69" s="8"/>
      <c r="G69" s="19" t="s">
        <v>3</v>
      </c>
      <c r="H69" s="56"/>
      <c r="I69" s="56"/>
      <c r="J69" s="19"/>
      <c r="K69" s="55" t="str">
        <f t="shared" si="0"/>
        <v/>
      </c>
      <c r="L69" s="55"/>
      <c r="M69" s="6" t="str">
        <f t="shared" si="2"/>
        <v/>
      </c>
      <c r="N69" s="19"/>
      <c r="O69" s="8"/>
      <c r="P69" s="56"/>
      <c r="Q69" s="56"/>
      <c r="R69" s="59" t="str">
        <f t="shared" si="3"/>
        <v/>
      </c>
      <c r="S69" s="59"/>
      <c r="T69" s="60" t="str">
        <f t="shared" si="4"/>
        <v/>
      </c>
      <c r="U69" s="60"/>
    </row>
    <row r="70" spans="2:21" x14ac:dyDescent="0.2">
      <c r="B70" s="19">
        <v>62</v>
      </c>
      <c r="C70" s="55" t="str">
        <f t="shared" si="1"/>
        <v/>
      </c>
      <c r="D70" s="55"/>
      <c r="E70" s="19"/>
      <c r="F70" s="8"/>
      <c r="G70" s="19" t="s">
        <v>2</v>
      </c>
      <c r="H70" s="56"/>
      <c r="I70" s="56"/>
      <c r="J70" s="19"/>
      <c r="K70" s="55" t="str">
        <f t="shared" si="0"/>
        <v/>
      </c>
      <c r="L70" s="55"/>
      <c r="M70" s="6" t="str">
        <f t="shared" si="2"/>
        <v/>
      </c>
      <c r="N70" s="19"/>
      <c r="O70" s="8"/>
      <c r="P70" s="56"/>
      <c r="Q70" s="56"/>
      <c r="R70" s="59" t="str">
        <f t="shared" si="3"/>
        <v/>
      </c>
      <c r="S70" s="59"/>
      <c r="T70" s="60" t="str">
        <f t="shared" si="4"/>
        <v/>
      </c>
      <c r="U70" s="60"/>
    </row>
    <row r="71" spans="2:21" x14ac:dyDescent="0.2">
      <c r="B71" s="19">
        <v>63</v>
      </c>
      <c r="C71" s="55" t="str">
        <f t="shared" si="1"/>
        <v/>
      </c>
      <c r="D71" s="55"/>
      <c r="E71" s="19"/>
      <c r="F71" s="8"/>
      <c r="G71" s="19" t="s">
        <v>3</v>
      </c>
      <c r="H71" s="56"/>
      <c r="I71" s="56"/>
      <c r="J71" s="19"/>
      <c r="K71" s="55" t="str">
        <f t="shared" si="0"/>
        <v/>
      </c>
      <c r="L71" s="55"/>
      <c r="M71" s="6" t="str">
        <f t="shared" si="2"/>
        <v/>
      </c>
      <c r="N71" s="19"/>
      <c r="O71" s="8"/>
      <c r="P71" s="56"/>
      <c r="Q71" s="56"/>
      <c r="R71" s="59" t="str">
        <f t="shared" si="3"/>
        <v/>
      </c>
      <c r="S71" s="59"/>
      <c r="T71" s="60" t="str">
        <f t="shared" si="4"/>
        <v/>
      </c>
      <c r="U71" s="60"/>
    </row>
    <row r="72" spans="2:21" x14ac:dyDescent="0.2">
      <c r="B72" s="19">
        <v>64</v>
      </c>
      <c r="C72" s="55" t="str">
        <f t="shared" si="1"/>
        <v/>
      </c>
      <c r="D72" s="55"/>
      <c r="E72" s="19"/>
      <c r="F72" s="8"/>
      <c r="G72" s="19" t="s">
        <v>2</v>
      </c>
      <c r="H72" s="56"/>
      <c r="I72" s="56"/>
      <c r="J72" s="19"/>
      <c r="K72" s="55" t="str">
        <f t="shared" si="0"/>
        <v/>
      </c>
      <c r="L72" s="55"/>
      <c r="M72" s="6" t="str">
        <f t="shared" si="2"/>
        <v/>
      </c>
      <c r="N72" s="19"/>
      <c r="O72" s="8"/>
      <c r="P72" s="56"/>
      <c r="Q72" s="56"/>
      <c r="R72" s="59" t="str">
        <f t="shared" si="3"/>
        <v/>
      </c>
      <c r="S72" s="59"/>
      <c r="T72" s="60" t="str">
        <f t="shared" si="4"/>
        <v/>
      </c>
      <c r="U72" s="60"/>
    </row>
    <row r="73" spans="2:21" x14ac:dyDescent="0.2">
      <c r="B73" s="19">
        <v>65</v>
      </c>
      <c r="C73" s="55" t="str">
        <f t="shared" si="1"/>
        <v/>
      </c>
      <c r="D73" s="55"/>
      <c r="E73" s="19"/>
      <c r="F73" s="8"/>
      <c r="G73" s="19" t="s">
        <v>3</v>
      </c>
      <c r="H73" s="56"/>
      <c r="I73" s="56"/>
      <c r="J73" s="19"/>
      <c r="K73" s="55" t="str">
        <f t="shared" ref="K73:K108" si="5">IF(F73="","",C73*0.03)</f>
        <v/>
      </c>
      <c r="L73" s="55"/>
      <c r="M73" s="6" t="str">
        <f t="shared" si="2"/>
        <v/>
      </c>
      <c r="N73" s="19"/>
      <c r="O73" s="8"/>
      <c r="P73" s="56"/>
      <c r="Q73" s="56"/>
      <c r="R73" s="59" t="str">
        <f t="shared" si="3"/>
        <v/>
      </c>
      <c r="S73" s="59"/>
      <c r="T73" s="60" t="str">
        <f t="shared" si="4"/>
        <v/>
      </c>
      <c r="U73" s="60"/>
    </row>
    <row r="74" spans="2:21" x14ac:dyDescent="0.2">
      <c r="B74" s="19">
        <v>66</v>
      </c>
      <c r="C74" s="55" t="str">
        <f t="shared" ref="C74:C108" si="6">IF(R73="","",C73+R73)</f>
        <v/>
      </c>
      <c r="D74" s="55"/>
      <c r="E74" s="19"/>
      <c r="F74" s="8"/>
      <c r="G74" s="19" t="s">
        <v>3</v>
      </c>
      <c r="H74" s="56"/>
      <c r="I74" s="56"/>
      <c r="J74" s="19"/>
      <c r="K74" s="55" t="str">
        <f t="shared" si="5"/>
        <v/>
      </c>
      <c r="L74" s="55"/>
      <c r="M74" s="6" t="str">
        <f t="shared" ref="M74:M108" si="7">IF(J74="","",(K74/J74)/1000)</f>
        <v/>
      </c>
      <c r="N74" s="19"/>
      <c r="O74" s="8"/>
      <c r="P74" s="56"/>
      <c r="Q74" s="56"/>
      <c r="R74" s="59" t="str">
        <f t="shared" ref="R74:R108" si="8">IF(O74="","",(IF(G74="売",H74-P74,P74-H74))*M74*100000)</f>
        <v/>
      </c>
      <c r="S74" s="59"/>
      <c r="T74" s="60" t="str">
        <f t="shared" ref="T74:T108" si="9">IF(O74="","",IF(R74&lt;0,J74*(-1),IF(G74="買",(P74-H74)*100,(H74-P74)*100)))</f>
        <v/>
      </c>
      <c r="U74" s="60"/>
    </row>
    <row r="75" spans="2:21" x14ac:dyDescent="0.2">
      <c r="B75" s="19">
        <v>67</v>
      </c>
      <c r="C75" s="55" t="str">
        <f t="shared" si="6"/>
        <v/>
      </c>
      <c r="D75" s="55"/>
      <c r="E75" s="19"/>
      <c r="F75" s="8"/>
      <c r="G75" s="19" t="s">
        <v>2</v>
      </c>
      <c r="H75" s="56"/>
      <c r="I75" s="56"/>
      <c r="J75" s="19"/>
      <c r="K75" s="55" t="str">
        <f t="shared" si="5"/>
        <v/>
      </c>
      <c r="L75" s="55"/>
      <c r="M75" s="6" t="str">
        <f t="shared" si="7"/>
        <v/>
      </c>
      <c r="N75" s="19"/>
      <c r="O75" s="8"/>
      <c r="P75" s="56"/>
      <c r="Q75" s="56"/>
      <c r="R75" s="59" t="str">
        <f t="shared" si="8"/>
        <v/>
      </c>
      <c r="S75" s="59"/>
      <c r="T75" s="60" t="str">
        <f t="shared" si="9"/>
        <v/>
      </c>
      <c r="U75" s="60"/>
    </row>
    <row r="76" spans="2:21" x14ac:dyDescent="0.2">
      <c r="B76" s="19">
        <v>68</v>
      </c>
      <c r="C76" s="55" t="str">
        <f t="shared" si="6"/>
        <v/>
      </c>
      <c r="D76" s="55"/>
      <c r="E76" s="19"/>
      <c r="F76" s="8"/>
      <c r="G76" s="19" t="s">
        <v>2</v>
      </c>
      <c r="H76" s="56"/>
      <c r="I76" s="56"/>
      <c r="J76" s="19"/>
      <c r="K76" s="55" t="str">
        <f t="shared" si="5"/>
        <v/>
      </c>
      <c r="L76" s="55"/>
      <c r="M76" s="6" t="str">
        <f t="shared" si="7"/>
        <v/>
      </c>
      <c r="N76" s="19"/>
      <c r="O76" s="8"/>
      <c r="P76" s="56"/>
      <c r="Q76" s="56"/>
      <c r="R76" s="59" t="str">
        <f t="shared" si="8"/>
        <v/>
      </c>
      <c r="S76" s="59"/>
      <c r="T76" s="60" t="str">
        <f t="shared" si="9"/>
        <v/>
      </c>
      <c r="U76" s="60"/>
    </row>
    <row r="77" spans="2:21" x14ac:dyDescent="0.2">
      <c r="B77" s="19">
        <v>69</v>
      </c>
      <c r="C77" s="55" t="str">
        <f t="shared" si="6"/>
        <v/>
      </c>
      <c r="D77" s="55"/>
      <c r="E77" s="19"/>
      <c r="F77" s="8"/>
      <c r="G77" s="19" t="s">
        <v>2</v>
      </c>
      <c r="H77" s="56"/>
      <c r="I77" s="56"/>
      <c r="J77" s="19"/>
      <c r="K77" s="55" t="str">
        <f t="shared" si="5"/>
        <v/>
      </c>
      <c r="L77" s="55"/>
      <c r="M77" s="6" t="str">
        <f t="shared" si="7"/>
        <v/>
      </c>
      <c r="N77" s="19"/>
      <c r="O77" s="8"/>
      <c r="P77" s="56"/>
      <c r="Q77" s="56"/>
      <c r="R77" s="59" t="str">
        <f t="shared" si="8"/>
        <v/>
      </c>
      <c r="S77" s="59"/>
      <c r="T77" s="60" t="str">
        <f t="shared" si="9"/>
        <v/>
      </c>
      <c r="U77" s="60"/>
    </row>
    <row r="78" spans="2:21" x14ac:dyDescent="0.2">
      <c r="B78" s="19">
        <v>70</v>
      </c>
      <c r="C78" s="55" t="str">
        <f t="shared" si="6"/>
        <v/>
      </c>
      <c r="D78" s="55"/>
      <c r="E78" s="19"/>
      <c r="F78" s="8"/>
      <c r="G78" s="19" t="s">
        <v>3</v>
      </c>
      <c r="H78" s="56"/>
      <c r="I78" s="56"/>
      <c r="J78" s="19"/>
      <c r="K78" s="55" t="str">
        <f t="shared" si="5"/>
        <v/>
      </c>
      <c r="L78" s="55"/>
      <c r="M78" s="6" t="str">
        <f t="shared" si="7"/>
        <v/>
      </c>
      <c r="N78" s="19"/>
      <c r="O78" s="8"/>
      <c r="P78" s="56"/>
      <c r="Q78" s="56"/>
      <c r="R78" s="59" t="str">
        <f t="shared" si="8"/>
        <v/>
      </c>
      <c r="S78" s="59"/>
      <c r="T78" s="60" t="str">
        <f t="shared" si="9"/>
        <v/>
      </c>
      <c r="U78" s="60"/>
    </row>
    <row r="79" spans="2:21" x14ac:dyDescent="0.2">
      <c r="B79" s="19">
        <v>71</v>
      </c>
      <c r="C79" s="55" t="str">
        <f t="shared" si="6"/>
        <v/>
      </c>
      <c r="D79" s="55"/>
      <c r="E79" s="19"/>
      <c r="F79" s="8"/>
      <c r="G79" s="19" t="s">
        <v>2</v>
      </c>
      <c r="H79" s="56"/>
      <c r="I79" s="56"/>
      <c r="J79" s="19"/>
      <c r="K79" s="55" t="str">
        <f t="shared" si="5"/>
        <v/>
      </c>
      <c r="L79" s="55"/>
      <c r="M79" s="6" t="str">
        <f t="shared" si="7"/>
        <v/>
      </c>
      <c r="N79" s="19"/>
      <c r="O79" s="8"/>
      <c r="P79" s="56"/>
      <c r="Q79" s="56"/>
      <c r="R79" s="59" t="str">
        <f t="shared" si="8"/>
        <v/>
      </c>
      <c r="S79" s="59"/>
      <c r="T79" s="60" t="str">
        <f t="shared" si="9"/>
        <v/>
      </c>
      <c r="U79" s="60"/>
    </row>
    <row r="80" spans="2:21" x14ac:dyDescent="0.2">
      <c r="B80" s="19">
        <v>72</v>
      </c>
      <c r="C80" s="55" t="str">
        <f t="shared" si="6"/>
        <v/>
      </c>
      <c r="D80" s="55"/>
      <c r="E80" s="19"/>
      <c r="F80" s="8"/>
      <c r="G80" s="19" t="s">
        <v>3</v>
      </c>
      <c r="H80" s="56"/>
      <c r="I80" s="56"/>
      <c r="J80" s="19"/>
      <c r="K80" s="55" t="str">
        <f t="shared" si="5"/>
        <v/>
      </c>
      <c r="L80" s="55"/>
      <c r="M80" s="6" t="str">
        <f t="shared" si="7"/>
        <v/>
      </c>
      <c r="N80" s="19"/>
      <c r="O80" s="8"/>
      <c r="P80" s="56"/>
      <c r="Q80" s="56"/>
      <c r="R80" s="59" t="str">
        <f t="shared" si="8"/>
        <v/>
      </c>
      <c r="S80" s="59"/>
      <c r="T80" s="60" t="str">
        <f t="shared" si="9"/>
        <v/>
      </c>
      <c r="U80" s="60"/>
    </row>
    <row r="81" spans="2:21" x14ac:dyDescent="0.2">
      <c r="B81" s="19">
        <v>73</v>
      </c>
      <c r="C81" s="55" t="str">
        <f t="shared" si="6"/>
        <v/>
      </c>
      <c r="D81" s="55"/>
      <c r="E81" s="19"/>
      <c r="F81" s="8"/>
      <c r="G81" s="19" t="s">
        <v>2</v>
      </c>
      <c r="H81" s="56"/>
      <c r="I81" s="56"/>
      <c r="J81" s="19"/>
      <c r="K81" s="55" t="str">
        <f t="shared" si="5"/>
        <v/>
      </c>
      <c r="L81" s="55"/>
      <c r="M81" s="6" t="str">
        <f t="shared" si="7"/>
        <v/>
      </c>
      <c r="N81" s="19"/>
      <c r="O81" s="8"/>
      <c r="P81" s="56"/>
      <c r="Q81" s="56"/>
      <c r="R81" s="59" t="str">
        <f t="shared" si="8"/>
        <v/>
      </c>
      <c r="S81" s="59"/>
      <c r="T81" s="60" t="str">
        <f t="shared" si="9"/>
        <v/>
      </c>
      <c r="U81" s="60"/>
    </row>
    <row r="82" spans="2:21" x14ac:dyDescent="0.2">
      <c r="B82" s="19">
        <v>74</v>
      </c>
      <c r="C82" s="55" t="str">
        <f t="shared" si="6"/>
        <v/>
      </c>
      <c r="D82" s="55"/>
      <c r="E82" s="19"/>
      <c r="F82" s="8"/>
      <c r="G82" s="19" t="s">
        <v>2</v>
      </c>
      <c r="H82" s="56"/>
      <c r="I82" s="56"/>
      <c r="J82" s="19"/>
      <c r="K82" s="55" t="str">
        <f t="shared" si="5"/>
        <v/>
      </c>
      <c r="L82" s="55"/>
      <c r="M82" s="6" t="str">
        <f t="shared" si="7"/>
        <v/>
      </c>
      <c r="N82" s="19"/>
      <c r="O82" s="8"/>
      <c r="P82" s="56"/>
      <c r="Q82" s="56"/>
      <c r="R82" s="59" t="str">
        <f t="shared" si="8"/>
        <v/>
      </c>
      <c r="S82" s="59"/>
      <c r="T82" s="60" t="str">
        <f t="shared" si="9"/>
        <v/>
      </c>
      <c r="U82" s="60"/>
    </row>
    <row r="83" spans="2:21" x14ac:dyDescent="0.2">
      <c r="B83" s="19">
        <v>75</v>
      </c>
      <c r="C83" s="55" t="str">
        <f t="shared" si="6"/>
        <v/>
      </c>
      <c r="D83" s="55"/>
      <c r="E83" s="19"/>
      <c r="F83" s="8"/>
      <c r="G83" s="19" t="s">
        <v>2</v>
      </c>
      <c r="H83" s="56"/>
      <c r="I83" s="56"/>
      <c r="J83" s="19"/>
      <c r="K83" s="55" t="str">
        <f t="shared" si="5"/>
        <v/>
      </c>
      <c r="L83" s="55"/>
      <c r="M83" s="6" t="str">
        <f t="shared" si="7"/>
        <v/>
      </c>
      <c r="N83" s="19"/>
      <c r="O83" s="8"/>
      <c r="P83" s="56"/>
      <c r="Q83" s="56"/>
      <c r="R83" s="59" t="str">
        <f t="shared" si="8"/>
        <v/>
      </c>
      <c r="S83" s="59"/>
      <c r="T83" s="60" t="str">
        <f t="shared" si="9"/>
        <v/>
      </c>
      <c r="U83" s="60"/>
    </row>
    <row r="84" spans="2:21" x14ac:dyDescent="0.2">
      <c r="B84" s="19">
        <v>76</v>
      </c>
      <c r="C84" s="55" t="str">
        <f t="shared" si="6"/>
        <v/>
      </c>
      <c r="D84" s="55"/>
      <c r="E84" s="19"/>
      <c r="F84" s="8"/>
      <c r="G84" s="19" t="s">
        <v>2</v>
      </c>
      <c r="H84" s="56"/>
      <c r="I84" s="56"/>
      <c r="J84" s="19"/>
      <c r="K84" s="55" t="str">
        <f t="shared" si="5"/>
        <v/>
      </c>
      <c r="L84" s="55"/>
      <c r="M84" s="6" t="str">
        <f t="shared" si="7"/>
        <v/>
      </c>
      <c r="N84" s="19"/>
      <c r="O84" s="8"/>
      <c r="P84" s="56"/>
      <c r="Q84" s="56"/>
      <c r="R84" s="59" t="str">
        <f t="shared" si="8"/>
        <v/>
      </c>
      <c r="S84" s="59"/>
      <c r="T84" s="60" t="str">
        <f t="shared" si="9"/>
        <v/>
      </c>
      <c r="U84" s="60"/>
    </row>
    <row r="85" spans="2:21" x14ac:dyDescent="0.2">
      <c r="B85" s="19">
        <v>77</v>
      </c>
      <c r="C85" s="55" t="str">
        <f t="shared" si="6"/>
        <v/>
      </c>
      <c r="D85" s="55"/>
      <c r="E85" s="19"/>
      <c r="F85" s="8"/>
      <c r="G85" s="19" t="s">
        <v>3</v>
      </c>
      <c r="H85" s="56"/>
      <c r="I85" s="56"/>
      <c r="J85" s="19"/>
      <c r="K85" s="55" t="str">
        <f t="shared" si="5"/>
        <v/>
      </c>
      <c r="L85" s="55"/>
      <c r="M85" s="6" t="str">
        <f t="shared" si="7"/>
        <v/>
      </c>
      <c r="N85" s="19"/>
      <c r="O85" s="8"/>
      <c r="P85" s="56"/>
      <c r="Q85" s="56"/>
      <c r="R85" s="59" t="str">
        <f t="shared" si="8"/>
        <v/>
      </c>
      <c r="S85" s="59"/>
      <c r="T85" s="60" t="str">
        <f t="shared" si="9"/>
        <v/>
      </c>
      <c r="U85" s="60"/>
    </row>
    <row r="86" spans="2:21" x14ac:dyDescent="0.2">
      <c r="B86" s="19">
        <v>78</v>
      </c>
      <c r="C86" s="55" t="str">
        <f t="shared" si="6"/>
        <v/>
      </c>
      <c r="D86" s="55"/>
      <c r="E86" s="19"/>
      <c r="F86" s="8"/>
      <c r="G86" s="19" t="s">
        <v>2</v>
      </c>
      <c r="H86" s="56"/>
      <c r="I86" s="56"/>
      <c r="J86" s="19"/>
      <c r="K86" s="55" t="str">
        <f t="shared" si="5"/>
        <v/>
      </c>
      <c r="L86" s="55"/>
      <c r="M86" s="6" t="str">
        <f t="shared" si="7"/>
        <v/>
      </c>
      <c r="N86" s="19"/>
      <c r="O86" s="8"/>
      <c r="P86" s="56"/>
      <c r="Q86" s="56"/>
      <c r="R86" s="59" t="str">
        <f t="shared" si="8"/>
        <v/>
      </c>
      <c r="S86" s="59"/>
      <c r="T86" s="60" t="str">
        <f t="shared" si="9"/>
        <v/>
      </c>
      <c r="U86" s="60"/>
    </row>
    <row r="87" spans="2:21" x14ac:dyDescent="0.2">
      <c r="B87" s="19">
        <v>79</v>
      </c>
      <c r="C87" s="55" t="str">
        <f t="shared" si="6"/>
        <v/>
      </c>
      <c r="D87" s="55"/>
      <c r="E87" s="19"/>
      <c r="F87" s="8"/>
      <c r="G87" s="19" t="s">
        <v>3</v>
      </c>
      <c r="H87" s="56"/>
      <c r="I87" s="56"/>
      <c r="J87" s="19"/>
      <c r="K87" s="55" t="str">
        <f t="shared" si="5"/>
        <v/>
      </c>
      <c r="L87" s="55"/>
      <c r="M87" s="6" t="str">
        <f t="shared" si="7"/>
        <v/>
      </c>
      <c r="N87" s="19"/>
      <c r="O87" s="8"/>
      <c r="P87" s="56"/>
      <c r="Q87" s="56"/>
      <c r="R87" s="59" t="str">
        <f t="shared" si="8"/>
        <v/>
      </c>
      <c r="S87" s="59"/>
      <c r="T87" s="60" t="str">
        <f t="shared" si="9"/>
        <v/>
      </c>
      <c r="U87" s="60"/>
    </row>
    <row r="88" spans="2:21" x14ac:dyDescent="0.2">
      <c r="B88" s="19">
        <v>80</v>
      </c>
      <c r="C88" s="55" t="str">
        <f t="shared" si="6"/>
        <v/>
      </c>
      <c r="D88" s="55"/>
      <c r="E88" s="19"/>
      <c r="F88" s="8"/>
      <c r="G88" s="19" t="s">
        <v>3</v>
      </c>
      <c r="H88" s="56"/>
      <c r="I88" s="56"/>
      <c r="J88" s="19"/>
      <c r="K88" s="55" t="str">
        <f t="shared" si="5"/>
        <v/>
      </c>
      <c r="L88" s="55"/>
      <c r="M88" s="6" t="str">
        <f t="shared" si="7"/>
        <v/>
      </c>
      <c r="N88" s="19"/>
      <c r="O88" s="8"/>
      <c r="P88" s="56"/>
      <c r="Q88" s="56"/>
      <c r="R88" s="59" t="str">
        <f t="shared" si="8"/>
        <v/>
      </c>
      <c r="S88" s="59"/>
      <c r="T88" s="60" t="str">
        <f t="shared" si="9"/>
        <v/>
      </c>
      <c r="U88" s="60"/>
    </row>
    <row r="89" spans="2:21" x14ac:dyDescent="0.2">
      <c r="B89" s="19">
        <v>81</v>
      </c>
      <c r="C89" s="55" t="str">
        <f t="shared" si="6"/>
        <v/>
      </c>
      <c r="D89" s="55"/>
      <c r="E89" s="19"/>
      <c r="F89" s="8"/>
      <c r="G89" s="19" t="s">
        <v>3</v>
      </c>
      <c r="H89" s="56"/>
      <c r="I89" s="56"/>
      <c r="J89" s="19"/>
      <c r="K89" s="55" t="str">
        <f t="shared" si="5"/>
        <v/>
      </c>
      <c r="L89" s="55"/>
      <c r="M89" s="6" t="str">
        <f t="shared" si="7"/>
        <v/>
      </c>
      <c r="N89" s="19"/>
      <c r="O89" s="8"/>
      <c r="P89" s="56"/>
      <c r="Q89" s="56"/>
      <c r="R89" s="59" t="str">
        <f t="shared" si="8"/>
        <v/>
      </c>
      <c r="S89" s="59"/>
      <c r="T89" s="60" t="str">
        <f t="shared" si="9"/>
        <v/>
      </c>
      <c r="U89" s="60"/>
    </row>
    <row r="90" spans="2:21" x14ac:dyDescent="0.2">
      <c r="B90" s="19">
        <v>82</v>
      </c>
      <c r="C90" s="55" t="str">
        <f t="shared" si="6"/>
        <v/>
      </c>
      <c r="D90" s="55"/>
      <c r="E90" s="19"/>
      <c r="F90" s="8"/>
      <c r="G90" s="19" t="s">
        <v>3</v>
      </c>
      <c r="H90" s="56"/>
      <c r="I90" s="56"/>
      <c r="J90" s="19"/>
      <c r="K90" s="55" t="str">
        <f t="shared" si="5"/>
        <v/>
      </c>
      <c r="L90" s="55"/>
      <c r="M90" s="6" t="str">
        <f t="shared" si="7"/>
        <v/>
      </c>
      <c r="N90" s="19"/>
      <c r="O90" s="8"/>
      <c r="P90" s="56"/>
      <c r="Q90" s="56"/>
      <c r="R90" s="59" t="str">
        <f t="shared" si="8"/>
        <v/>
      </c>
      <c r="S90" s="59"/>
      <c r="T90" s="60" t="str">
        <f t="shared" si="9"/>
        <v/>
      </c>
      <c r="U90" s="60"/>
    </row>
    <row r="91" spans="2:21" x14ac:dyDescent="0.2">
      <c r="B91" s="19">
        <v>83</v>
      </c>
      <c r="C91" s="55" t="str">
        <f t="shared" si="6"/>
        <v/>
      </c>
      <c r="D91" s="55"/>
      <c r="E91" s="19"/>
      <c r="F91" s="8"/>
      <c r="G91" s="19" t="s">
        <v>3</v>
      </c>
      <c r="H91" s="56"/>
      <c r="I91" s="56"/>
      <c r="J91" s="19"/>
      <c r="K91" s="55" t="str">
        <f t="shared" si="5"/>
        <v/>
      </c>
      <c r="L91" s="55"/>
      <c r="M91" s="6" t="str">
        <f t="shared" si="7"/>
        <v/>
      </c>
      <c r="N91" s="19"/>
      <c r="O91" s="8"/>
      <c r="P91" s="56"/>
      <c r="Q91" s="56"/>
      <c r="R91" s="59" t="str">
        <f t="shared" si="8"/>
        <v/>
      </c>
      <c r="S91" s="59"/>
      <c r="T91" s="60" t="str">
        <f t="shared" si="9"/>
        <v/>
      </c>
      <c r="U91" s="60"/>
    </row>
    <row r="92" spans="2:21" x14ac:dyDescent="0.2">
      <c r="B92" s="19">
        <v>84</v>
      </c>
      <c r="C92" s="55" t="str">
        <f t="shared" si="6"/>
        <v/>
      </c>
      <c r="D92" s="55"/>
      <c r="E92" s="19"/>
      <c r="F92" s="8"/>
      <c r="G92" s="19" t="s">
        <v>2</v>
      </c>
      <c r="H92" s="56"/>
      <c r="I92" s="56"/>
      <c r="J92" s="19"/>
      <c r="K92" s="55" t="str">
        <f t="shared" si="5"/>
        <v/>
      </c>
      <c r="L92" s="55"/>
      <c r="M92" s="6" t="str">
        <f t="shared" si="7"/>
        <v/>
      </c>
      <c r="N92" s="19"/>
      <c r="O92" s="8"/>
      <c r="P92" s="56"/>
      <c r="Q92" s="56"/>
      <c r="R92" s="59" t="str">
        <f t="shared" si="8"/>
        <v/>
      </c>
      <c r="S92" s="59"/>
      <c r="T92" s="60" t="str">
        <f t="shared" si="9"/>
        <v/>
      </c>
      <c r="U92" s="60"/>
    </row>
    <row r="93" spans="2:21" x14ac:dyDescent="0.2">
      <c r="B93" s="19">
        <v>85</v>
      </c>
      <c r="C93" s="55" t="str">
        <f t="shared" si="6"/>
        <v/>
      </c>
      <c r="D93" s="55"/>
      <c r="E93" s="19"/>
      <c r="F93" s="8"/>
      <c r="G93" s="19" t="s">
        <v>3</v>
      </c>
      <c r="H93" s="56"/>
      <c r="I93" s="56"/>
      <c r="J93" s="19"/>
      <c r="K93" s="55" t="str">
        <f t="shared" si="5"/>
        <v/>
      </c>
      <c r="L93" s="55"/>
      <c r="M93" s="6" t="str">
        <f t="shared" si="7"/>
        <v/>
      </c>
      <c r="N93" s="19"/>
      <c r="O93" s="8"/>
      <c r="P93" s="56"/>
      <c r="Q93" s="56"/>
      <c r="R93" s="59" t="str">
        <f t="shared" si="8"/>
        <v/>
      </c>
      <c r="S93" s="59"/>
      <c r="T93" s="60" t="str">
        <f t="shared" si="9"/>
        <v/>
      </c>
      <c r="U93" s="60"/>
    </row>
    <row r="94" spans="2:21" x14ac:dyDescent="0.2">
      <c r="B94" s="19">
        <v>86</v>
      </c>
      <c r="C94" s="55" t="str">
        <f t="shared" si="6"/>
        <v/>
      </c>
      <c r="D94" s="55"/>
      <c r="E94" s="19"/>
      <c r="F94" s="8"/>
      <c r="G94" s="19" t="s">
        <v>2</v>
      </c>
      <c r="H94" s="56"/>
      <c r="I94" s="56"/>
      <c r="J94" s="19"/>
      <c r="K94" s="55" t="str">
        <f t="shared" si="5"/>
        <v/>
      </c>
      <c r="L94" s="55"/>
      <c r="M94" s="6" t="str">
        <f t="shared" si="7"/>
        <v/>
      </c>
      <c r="N94" s="19"/>
      <c r="O94" s="8"/>
      <c r="P94" s="56"/>
      <c r="Q94" s="56"/>
      <c r="R94" s="59" t="str">
        <f t="shared" si="8"/>
        <v/>
      </c>
      <c r="S94" s="59"/>
      <c r="T94" s="60" t="str">
        <f t="shared" si="9"/>
        <v/>
      </c>
      <c r="U94" s="60"/>
    </row>
    <row r="95" spans="2:21" x14ac:dyDescent="0.2">
      <c r="B95" s="19">
        <v>87</v>
      </c>
      <c r="C95" s="55" t="str">
        <f t="shared" si="6"/>
        <v/>
      </c>
      <c r="D95" s="55"/>
      <c r="E95" s="19"/>
      <c r="F95" s="8"/>
      <c r="G95" s="19" t="s">
        <v>3</v>
      </c>
      <c r="H95" s="56"/>
      <c r="I95" s="56"/>
      <c r="J95" s="19"/>
      <c r="K95" s="55" t="str">
        <f t="shared" si="5"/>
        <v/>
      </c>
      <c r="L95" s="55"/>
      <c r="M95" s="6" t="str">
        <f t="shared" si="7"/>
        <v/>
      </c>
      <c r="N95" s="19"/>
      <c r="O95" s="8"/>
      <c r="P95" s="56"/>
      <c r="Q95" s="56"/>
      <c r="R95" s="59" t="str">
        <f t="shared" si="8"/>
        <v/>
      </c>
      <c r="S95" s="59"/>
      <c r="T95" s="60" t="str">
        <f t="shared" si="9"/>
        <v/>
      </c>
      <c r="U95" s="60"/>
    </row>
    <row r="96" spans="2:21" x14ac:dyDescent="0.2">
      <c r="B96" s="19">
        <v>88</v>
      </c>
      <c r="C96" s="55" t="str">
        <f t="shared" si="6"/>
        <v/>
      </c>
      <c r="D96" s="55"/>
      <c r="E96" s="19"/>
      <c r="F96" s="8"/>
      <c r="G96" s="19" t="s">
        <v>2</v>
      </c>
      <c r="H96" s="56"/>
      <c r="I96" s="56"/>
      <c r="J96" s="19"/>
      <c r="K96" s="55" t="str">
        <f t="shared" si="5"/>
        <v/>
      </c>
      <c r="L96" s="55"/>
      <c r="M96" s="6" t="str">
        <f t="shared" si="7"/>
        <v/>
      </c>
      <c r="N96" s="19"/>
      <c r="O96" s="8"/>
      <c r="P96" s="56"/>
      <c r="Q96" s="56"/>
      <c r="R96" s="59" t="str">
        <f t="shared" si="8"/>
        <v/>
      </c>
      <c r="S96" s="59"/>
      <c r="T96" s="60" t="str">
        <f t="shared" si="9"/>
        <v/>
      </c>
      <c r="U96" s="60"/>
    </row>
    <row r="97" spans="2:21" x14ac:dyDescent="0.2">
      <c r="B97" s="19">
        <v>89</v>
      </c>
      <c r="C97" s="55" t="str">
        <f t="shared" si="6"/>
        <v/>
      </c>
      <c r="D97" s="55"/>
      <c r="E97" s="19"/>
      <c r="F97" s="8"/>
      <c r="G97" s="19" t="s">
        <v>3</v>
      </c>
      <c r="H97" s="56"/>
      <c r="I97" s="56"/>
      <c r="J97" s="19"/>
      <c r="K97" s="55" t="str">
        <f t="shared" si="5"/>
        <v/>
      </c>
      <c r="L97" s="55"/>
      <c r="M97" s="6" t="str">
        <f t="shared" si="7"/>
        <v/>
      </c>
      <c r="N97" s="19"/>
      <c r="O97" s="8"/>
      <c r="P97" s="56"/>
      <c r="Q97" s="56"/>
      <c r="R97" s="59" t="str">
        <f t="shared" si="8"/>
        <v/>
      </c>
      <c r="S97" s="59"/>
      <c r="T97" s="60" t="str">
        <f t="shared" si="9"/>
        <v/>
      </c>
      <c r="U97" s="60"/>
    </row>
    <row r="98" spans="2:21" x14ac:dyDescent="0.2">
      <c r="B98" s="19">
        <v>90</v>
      </c>
      <c r="C98" s="55" t="str">
        <f t="shared" si="6"/>
        <v/>
      </c>
      <c r="D98" s="55"/>
      <c r="E98" s="19"/>
      <c r="F98" s="8"/>
      <c r="G98" s="19" t="s">
        <v>2</v>
      </c>
      <c r="H98" s="56"/>
      <c r="I98" s="56"/>
      <c r="J98" s="19"/>
      <c r="K98" s="55" t="str">
        <f t="shared" si="5"/>
        <v/>
      </c>
      <c r="L98" s="55"/>
      <c r="M98" s="6" t="str">
        <f t="shared" si="7"/>
        <v/>
      </c>
      <c r="N98" s="19"/>
      <c r="O98" s="8"/>
      <c r="P98" s="56"/>
      <c r="Q98" s="56"/>
      <c r="R98" s="59" t="str">
        <f t="shared" si="8"/>
        <v/>
      </c>
      <c r="S98" s="59"/>
      <c r="T98" s="60" t="str">
        <f t="shared" si="9"/>
        <v/>
      </c>
      <c r="U98" s="60"/>
    </row>
    <row r="99" spans="2:21" x14ac:dyDescent="0.2">
      <c r="B99" s="19">
        <v>91</v>
      </c>
      <c r="C99" s="55" t="str">
        <f t="shared" si="6"/>
        <v/>
      </c>
      <c r="D99" s="55"/>
      <c r="E99" s="19"/>
      <c r="F99" s="8"/>
      <c r="G99" s="19" t="s">
        <v>3</v>
      </c>
      <c r="H99" s="56"/>
      <c r="I99" s="56"/>
      <c r="J99" s="19"/>
      <c r="K99" s="55" t="str">
        <f t="shared" si="5"/>
        <v/>
      </c>
      <c r="L99" s="55"/>
      <c r="M99" s="6" t="str">
        <f t="shared" si="7"/>
        <v/>
      </c>
      <c r="N99" s="19"/>
      <c r="O99" s="8"/>
      <c r="P99" s="56"/>
      <c r="Q99" s="56"/>
      <c r="R99" s="59" t="str">
        <f t="shared" si="8"/>
        <v/>
      </c>
      <c r="S99" s="59"/>
      <c r="T99" s="60" t="str">
        <f t="shared" si="9"/>
        <v/>
      </c>
      <c r="U99" s="60"/>
    </row>
    <row r="100" spans="2:21" x14ac:dyDescent="0.2">
      <c r="B100" s="19">
        <v>92</v>
      </c>
      <c r="C100" s="55" t="str">
        <f t="shared" si="6"/>
        <v/>
      </c>
      <c r="D100" s="55"/>
      <c r="E100" s="19"/>
      <c r="F100" s="8"/>
      <c r="G100" s="19" t="s">
        <v>3</v>
      </c>
      <c r="H100" s="56"/>
      <c r="I100" s="56"/>
      <c r="J100" s="19"/>
      <c r="K100" s="55" t="str">
        <f t="shared" si="5"/>
        <v/>
      </c>
      <c r="L100" s="55"/>
      <c r="M100" s="6" t="str">
        <f t="shared" si="7"/>
        <v/>
      </c>
      <c r="N100" s="19"/>
      <c r="O100" s="8"/>
      <c r="P100" s="56"/>
      <c r="Q100" s="56"/>
      <c r="R100" s="59" t="str">
        <f t="shared" si="8"/>
        <v/>
      </c>
      <c r="S100" s="59"/>
      <c r="T100" s="60" t="str">
        <f t="shared" si="9"/>
        <v/>
      </c>
      <c r="U100" s="60"/>
    </row>
    <row r="101" spans="2:21" x14ac:dyDescent="0.2">
      <c r="B101" s="19">
        <v>93</v>
      </c>
      <c r="C101" s="55" t="str">
        <f t="shared" si="6"/>
        <v/>
      </c>
      <c r="D101" s="55"/>
      <c r="E101" s="19"/>
      <c r="F101" s="8"/>
      <c r="G101" s="19" t="s">
        <v>2</v>
      </c>
      <c r="H101" s="56"/>
      <c r="I101" s="56"/>
      <c r="J101" s="19"/>
      <c r="K101" s="55" t="str">
        <f t="shared" si="5"/>
        <v/>
      </c>
      <c r="L101" s="55"/>
      <c r="M101" s="6" t="str">
        <f t="shared" si="7"/>
        <v/>
      </c>
      <c r="N101" s="19"/>
      <c r="O101" s="8"/>
      <c r="P101" s="56"/>
      <c r="Q101" s="56"/>
      <c r="R101" s="59" t="str">
        <f t="shared" si="8"/>
        <v/>
      </c>
      <c r="S101" s="59"/>
      <c r="T101" s="60" t="str">
        <f t="shared" si="9"/>
        <v/>
      </c>
      <c r="U101" s="60"/>
    </row>
    <row r="102" spans="2:21" x14ac:dyDescent="0.2">
      <c r="B102" s="19">
        <v>94</v>
      </c>
      <c r="C102" s="55" t="str">
        <f t="shared" si="6"/>
        <v/>
      </c>
      <c r="D102" s="55"/>
      <c r="E102" s="19"/>
      <c r="F102" s="8"/>
      <c r="G102" s="19" t="s">
        <v>2</v>
      </c>
      <c r="H102" s="56"/>
      <c r="I102" s="56"/>
      <c r="J102" s="19"/>
      <c r="K102" s="55" t="str">
        <f t="shared" si="5"/>
        <v/>
      </c>
      <c r="L102" s="55"/>
      <c r="M102" s="6" t="str">
        <f t="shared" si="7"/>
        <v/>
      </c>
      <c r="N102" s="19"/>
      <c r="O102" s="8"/>
      <c r="P102" s="56"/>
      <c r="Q102" s="56"/>
      <c r="R102" s="59" t="str">
        <f t="shared" si="8"/>
        <v/>
      </c>
      <c r="S102" s="59"/>
      <c r="T102" s="60" t="str">
        <f t="shared" si="9"/>
        <v/>
      </c>
      <c r="U102" s="60"/>
    </row>
    <row r="103" spans="2:21" x14ac:dyDescent="0.2">
      <c r="B103" s="19">
        <v>95</v>
      </c>
      <c r="C103" s="55" t="str">
        <f t="shared" si="6"/>
        <v/>
      </c>
      <c r="D103" s="55"/>
      <c r="E103" s="19"/>
      <c r="F103" s="8"/>
      <c r="G103" s="19" t="s">
        <v>2</v>
      </c>
      <c r="H103" s="56"/>
      <c r="I103" s="56"/>
      <c r="J103" s="19"/>
      <c r="K103" s="55" t="str">
        <f t="shared" si="5"/>
        <v/>
      </c>
      <c r="L103" s="55"/>
      <c r="M103" s="6" t="str">
        <f t="shared" si="7"/>
        <v/>
      </c>
      <c r="N103" s="19"/>
      <c r="O103" s="8"/>
      <c r="P103" s="56"/>
      <c r="Q103" s="56"/>
      <c r="R103" s="59" t="str">
        <f t="shared" si="8"/>
        <v/>
      </c>
      <c r="S103" s="59"/>
      <c r="T103" s="60" t="str">
        <f t="shared" si="9"/>
        <v/>
      </c>
      <c r="U103" s="60"/>
    </row>
    <row r="104" spans="2:21" x14ac:dyDescent="0.2">
      <c r="B104" s="19">
        <v>96</v>
      </c>
      <c r="C104" s="55" t="str">
        <f t="shared" si="6"/>
        <v/>
      </c>
      <c r="D104" s="55"/>
      <c r="E104" s="19"/>
      <c r="F104" s="8"/>
      <c r="G104" s="19" t="s">
        <v>3</v>
      </c>
      <c r="H104" s="56"/>
      <c r="I104" s="56"/>
      <c r="J104" s="19"/>
      <c r="K104" s="55" t="str">
        <f t="shared" si="5"/>
        <v/>
      </c>
      <c r="L104" s="55"/>
      <c r="M104" s="6" t="str">
        <f t="shared" si="7"/>
        <v/>
      </c>
      <c r="N104" s="19"/>
      <c r="O104" s="8"/>
      <c r="P104" s="56"/>
      <c r="Q104" s="56"/>
      <c r="R104" s="59" t="str">
        <f t="shared" si="8"/>
        <v/>
      </c>
      <c r="S104" s="59"/>
      <c r="T104" s="60" t="str">
        <f t="shared" si="9"/>
        <v/>
      </c>
      <c r="U104" s="60"/>
    </row>
    <row r="105" spans="2:21" x14ac:dyDescent="0.2">
      <c r="B105" s="19">
        <v>97</v>
      </c>
      <c r="C105" s="55" t="str">
        <f t="shared" si="6"/>
        <v/>
      </c>
      <c r="D105" s="55"/>
      <c r="E105" s="19"/>
      <c r="F105" s="8"/>
      <c r="G105" s="19" t="s">
        <v>2</v>
      </c>
      <c r="H105" s="56"/>
      <c r="I105" s="56"/>
      <c r="J105" s="19"/>
      <c r="K105" s="55" t="str">
        <f t="shared" si="5"/>
        <v/>
      </c>
      <c r="L105" s="55"/>
      <c r="M105" s="6" t="str">
        <f t="shared" si="7"/>
        <v/>
      </c>
      <c r="N105" s="19"/>
      <c r="O105" s="8"/>
      <c r="P105" s="56"/>
      <c r="Q105" s="56"/>
      <c r="R105" s="59" t="str">
        <f t="shared" si="8"/>
        <v/>
      </c>
      <c r="S105" s="59"/>
      <c r="T105" s="60" t="str">
        <f t="shared" si="9"/>
        <v/>
      </c>
      <c r="U105" s="60"/>
    </row>
    <row r="106" spans="2:21" x14ac:dyDescent="0.2">
      <c r="B106" s="19">
        <v>98</v>
      </c>
      <c r="C106" s="55" t="str">
        <f t="shared" si="6"/>
        <v/>
      </c>
      <c r="D106" s="55"/>
      <c r="E106" s="19"/>
      <c r="F106" s="8"/>
      <c r="G106" s="19" t="s">
        <v>3</v>
      </c>
      <c r="H106" s="56"/>
      <c r="I106" s="56"/>
      <c r="J106" s="19"/>
      <c r="K106" s="55" t="str">
        <f t="shared" si="5"/>
        <v/>
      </c>
      <c r="L106" s="55"/>
      <c r="M106" s="6" t="str">
        <f t="shared" si="7"/>
        <v/>
      </c>
      <c r="N106" s="19"/>
      <c r="O106" s="8"/>
      <c r="P106" s="56"/>
      <c r="Q106" s="56"/>
      <c r="R106" s="59" t="str">
        <f t="shared" si="8"/>
        <v/>
      </c>
      <c r="S106" s="59"/>
      <c r="T106" s="60" t="str">
        <f t="shared" si="9"/>
        <v/>
      </c>
      <c r="U106" s="60"/>
    </row>
    <row r="107" spans="2:21" x14ac:dyDescent="0.2">
      <c r="B107" s="19">
        <v>99</v>
      </c>
      <c r="C107" s="55" t="str">
        <f t="shared" si="6"/>
        <v/>
      </c>
      <c r="D107" s="55"/>
      <c r="E107" s="19"/>
      <c r="F107" s="8"/>
      <c r="G107" s="19" t="s">
        <v>3</v>
      </c>
      <c r="H107" s="56"/>
      <c r="I107" s="56"/>
      <c r="J107" s="19"/>
      <c r="K107" s="55" t="str">
        <f t="shared" si="5"/>
        <v/>
      </c>
      <c r="L107" s="55"/>
      <c r="M107" s="6" t="str">
        <f t="shared" si="7"/>
        <v/>
      </c>
      <c r="N107" s="19"/>
      <c r="O107" s="8"/>
      <c r="P107" s="56"/>
      <c r="Q107" s="56"/>
      <c r="R107" s="59" t="str">
        <f t="shared" si="8"/>
        <v/>
      </c>
      <c r="S107" s="59"/>
      <c r="T107" s="60" t="str">
        <f t="shared" si="9"/>
        <v/>
      </c>
      <c r="U107" s="60"/>
    </row>
    <row r="108" spans="2:21" x14ac:dyDescent="0.2">
      <c r="B108" s="19">
        <v>100</v>
      </c>
      <c r="C108" s="55" t="str">
        <f t="shared" si="6"/>
        <v/>
      </c>
      <c r="D108" s="55"/>
      <c r="E108" s="19"/>
      <c r="F108" s="8"/>
      <c r="G108" s="19" t="s">
        <v>2</v>
      </c>
      <c r="H108" s="56"/>
      <c r="I108" s="56"/>
      <c r="J108" s="19"/>
      <c r="K108" s="55" t="str">
        <f t="shared" si="5"/>
        <v/>
      </c>
      <c r="L108" s="55"/>
      <c r="M108" s="6" t="str">
        <f t="shared" si="7"/>
        <v/>
      </c>
      <c r="N108" s="19"/>
      <c r="O108" s="8"/>
      <c r="P108" s="56"/>
      <c r="Q108" s="56"/>
      <c r="R108" s="59" t="str">
        <f t="shared" si="8"/>
        <v/>
      </c>
      <c r="S108" s="59"/>
      <c r="T108" s="60" t="str">
        <f t="shared" si="9"/>
        <v/>
      </c>
      <c r="U108" s="60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EURJPY</vt:lpstr>
      <vt:lpstr>画像</vt:lpstr>
      <vt:lpstr>検証シート　FIB1.5</vt:lpstr>
      <vt:lpstr>検証シート　FIB2.0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 裕子</cp:lastModifiedBy>
  <cp:revision/>
  <cp:lastPrinted>2015-07-15T10:17:15Z</cp:lastPrinted>
  <dcterms:created xsi:type="dcterms:W3CDTF">2013-10-09T23:04:08Z</dcterms:created>
  <dcterms:modified xsi:type="dcterms:W3CDTF">2019-09-03T14:41:20Z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